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esktop\ÅRSREGNSKAP 2016\"/>
    </mc:Choice>
  </mc:AlternateContent>
  <bookViews>
    <workbookView xWindow="0" yWindow="1755" windowWidth="19200" windowHeight="12600" tabRatio="532"/>
  </bookViews>
  <sheets>
    <sheet name="Justering" sheetId="6" r:id="rId1"/>
    <sheet name="Periodisering" sheetId="10" r:id="rId2"/>
    <sheet name="Lønnsberegning" sheetId="11" r:id="rId3"/>
  </sheets>
  <definedNames>
    <definedName name="_xlnm._FilterDatabase" localSheetId="0" hidden="1">Justering!#REF!</definedName>
    <definedName name="Periodiserings_heading">Periodisering!$C$2:$Q$2</definedName>
    <definedName name="Periodiserings_koder">Periodisering!$D$2:$D$62</definedName>
    <definedName name="Periodiserings_tabell">Periodisering!$C$2:$Q$62</definedName>
    <definedName name="_xlnm.Print_Area" localSheetId="1">Periodisering!$C$1:$Q$62</definedName>
    <definedName name="_xlnm.Print_Titles" localSheetId="0">Justering!$6:$9</definedName>
  </definedNames>
  <calcPr calcId="152511"/>
</workbook>
</file>

<file path=xl/calcChain.xml><?xml version="1.0" encoding="utf-8"?>
<calcChain xmlns="http://schemas.openxmlformats.org/spreadsheetml/2006/main">
  <c r="F29" i="10" l="1"/>
  <c r="G29" i="10"/>
  <c r="H29" i="10"/>
  <c r="I29" i="10"/>
  <c r="J29" i="10"/>
  <c r="K29" i="10"/>
  <c r="L29" i="10"/>
  <c r="M29" i="10"/>
  <c r="N29" i="10"/>
  <c r="O29" i="10"/>
  <c r="P29" i="10"/>
  <c r="H31" i="10"/>
  <c r="I31" i="10"/>
  <c r="J31" i="10"/>
  <c r="K31" i="10"/>
  <c r="L31" i="10"/>
  <c r="M31" i="10"/>
  <c r="N31" i="10"/>
  <c r="O31" i="10"/>
  <c r="P31" i="10"/>
  <c r="I32" i="10"/>
  <c r="J32" i="10"/>
  <c r="K32" i="10"/>
  <c r="L32" i="10"/>
  <c r="M32" i="10"/>
  <c r="N32" i="10"/>
  <c r="O32" i="10"/>
  <c r="P32" i="10"/>
  <c r="J33" i="10"/>
  <c r="K33" i="10"/>
  <c r="L33" i="10"/>
  <c r="M33" i="10"/>
  <c r="N33" i="10"/>
  <c r="O33" i="10"/>
  <c r="P33" i="10"/>
  <c r="K34" i="10"/>
  <c r="L34" i="10"/>
  <c r="M34" i="10"/>
  <c r="N34" i="10"/>
  <c r="O34" i="10"/>
  <c r="P34" i="10"/>
  <c r="L35" i="10"/>
  <c r="M35" i="10"/>
  <c r="N35" i="10"/>
  <c r="O35" i="10"/>
  <c r="P35" i="10"/>
  <c r="M36" i="10"/>
  <c r="N36" i="10"/>
  <c r="O36" i="10"/>
  <c r="P36" i="10"/>
  <c r="N37" i="10"/>
  <c r="O37" i="10"/>
  <c r="P37" i="10"/>
  <c r="C1" i="10" l="1"/>
  <c r="B2" i="6"/>
  <c r="Q32" i="10"/>
  <c r="Q34" i="10"/>
  <c r="I30" i="11"/>
  <c r="I31" i="11" s="1"/>
  <c r="N103" i="6"/>
  <c r="O103" i="6"/>
  <c r="P103" i="6"/>
  <c r="Q103" i="6"/>
  <c r="R103" i="6"/>
  <c r="S103" i="6"/>
  <c r="T103" i="6"/>
  <c r="U103" i="6"/>
  <c r="V103" i="6"/>
  <c r="W103" i="6"/>
  <c r="X103" i="6"/>
  <c r="L103" i="6"/>
  <c r="N102" i="6"/>
  <c r="O102" i="6"/>
  <c r="P102" i="6"/>
  <c r="Q102" i="6"/>
  <c r="R102" i="6"/>
  <c r="S102" i="6"/>
  <c r="T102" i="6"/>
  <c r="U102" i="6"/>
  <c r="V102" i="6"/>
  <c r="W102" i="6"/>
  <c r="X102" i="6"/>
  <c r="L102" i="6"/>
  <c r="N101" i="6"/>
  <c r="O101" i="6"/>
  <c r="P101" i="6"/>
  <c r="Q101" i="6"/>
  <c r="R101" i="6"/>
  <c r="S101" i="6"/>
  <c r="T101" i="6"/>
  <c r="U101" i="6"/>
  <c r="V101" i="6"/>
  <c r="W101" i="6"/>
  <c r="X101" i="6"/>
  <c r="L101" i="6"/>
  <c r="N100" i="6"/>
  <c r="O100" i="6"/>
  <c r="P100" i="6"/>
  <c r="Q100" i="6"/>
  <c r="R100" i="6"/>
  <c r="S100" i="6"/>
  <c r="T100" i="6"/>
  <c r="U100" i="6"/>
  <c r="V100" i="6"/>
  <c r="W100" i="6"/>
  <c r="X100" i="6"/>
  <c r="L100" i="6"/>
  <c r="N99" i="6"/>
  <c r="O99" i="6"/>
  <c r="P99" i="6"/>
  <c r="Q99" i="6"/>
  <c r="R99" i="6"/>
  <c r="S99" i="6"/>
  <c r="T99" i="6"/>
  <c r="U99" i="6"/>
  <c r="V99" i="6"/>
  <c r="W99" i="6"/>
  <c r="X99" i="6"/>
  <c r="L99" i="6"/>
  <c r="N98" i="6"/>
  <c r="O98" i="6"/>
  <c r="P98" i="6"/>
  <c r="Q98" i="6"/>
  <c r="R98" i="6"/>
  <c r="S98" i="6"/>
  <c r="T98" i="6"/>
  <c r="U98" i="6"/>
  <c r="V98" i="6"/>
  <c r="W98" i="6"/>
  <c r="X98" i="6"/>
  <c r="L98" i="6"/>
  <c r="N97" i="6"/>
  <c r="O97" i="6"/>
  <c r="P97" i="6"/>
  <c r="Q97" i="6"/>
  <c r="R97" i="6"/>
  <c r="S97" i="6"/>
  <c r="T97" i="6"/>
  <c r="U97" i="6"/>
  <c r="V97" i="6"/>
  <c r="W97" i="6"/>
  <c r="X97" i="6"/>
  <c r="L97" i="6"/>
  <c r="N96" i="6"/>
  <c r="O96" i="6"/>
  <c r="P96" i="6"/>
  <c r="Q96" i="6"/>
  <c r="R96" i="6"/>
  <c r="S96" i="6"/>
  <c r="T96" i="6"/>
  <c r="U96" i="6"/>
  <c r="V96" i="6"/>
  <c r="W96" i="6"/>
  <c r="X96" i="6"/>
  <c r="L96" i="6"/>
  <c r="N93" i="6"/>
  <c r="O93" i="6"/>
  <c r="P93" i="6"/>
  <c r="Q93" i="6"/>
  <c r="R93" i="6"/>
  <c r="S93" i="6"/>
  <c r="T93" i="6"/>
  <c r="U93" i="6"/>
  <c r="V93" i="6"/>
  <c r="W93" i="6"/>
  <c r="X93" i="6"/>
  <c r="L93" i="6"/>
  <c r="N92" i="6"/>
  <c r="O92" i="6"/>
  <c r="P92" i="6"/>
  <c r="Q92" i="6"/>
  <c r="R92" i="6"/>
  <c r="S92" i="6"/>
  <c r="T92" i="6"/>
  <c r="U92" i="6"/>
  <c r="V92" i="6"/>
  <c r="W92" i="6"/>
  <c r="X92" i="6"/>
  <c r="L92" i="6"/>
  <c r="N91" i="6"/>
  <c r="O91" i="6"/>
  <c r="P91" i="6"/>
  <c r="Q91" i="6"/>
  <c r="R91" i="6"/>
  <c r="S91" i="6"/>
  <c r="T91" i="6"/>
  <c r="U91" i="6"/>
  <c r="V91" i="6"/>
  <c r="W91" i="6"/>
  <c r="X91" i="6"/>
  <c r="L91" i="6"/>
  <c r="N90" i="6"/>
  <c r="O90" i="6"/>
  <c r="P90" i="6"/>
  <c r="Q90" i="6"/>
  <c r="R90" i="6"/>
  <c r="S90" i="6"/>
  <c r="T90" i="6"/>
  <c r="U90" i="6"/>
  <c r="V90" i="6"/>
  <c r="W90" i="6"/>
  <c r="X90" i="6"/>
  <c r="L90" i="6"/>
  <c r="N89" i="6"/>
  <c r="O89" i="6"/>
  <c r="P89" i="6"/>
  <c r="Q89" i="6"/>
  <c r="R89" i="6"/>
  <c r="S89" i="6"/>
  <c r="T89" i="6"/>
  <c r="U89" i="6"/>
  <c r="V89" i="6"/>
  <c r="W89" i="6"/>
  <c r="X89" i="6"/>
  <c r="L89" i="6"/>
  <c r="N88" i="6"/>
  <c r="O88" i="6"/>
  <c r="P88" i="6"/>
  <c r="Q88" i="6"/>
  <c r="R88" i="6"/>
  <c r="S88" i="6"/>
  <c r="T88" i="6"/>
  <c r="U88" i="6"/>
  <c r="V88" i="6"/>
  <c r="W88" i="6"/>
  <c r="X88" i="6"/>
  <c r="L88" i="6"/>
  <c r="N87" i="6"/>
  <c r="O87" i="6"/>
  <c r="P87" i="6"/>
  <c r="Q87" i="6"/>
  <c r="R87" i="6"/>
  <c r="S87" i="6"/>
  <c r="T87" i="6"/>
  <c r="U87" i="6"/>
  <c r="V87" i="6"/>
  <c r="W87" i="6"/>
  <c r="X87" i="6"/>
  <c r="L87" i="6"/>
  <c r="N86" i="6"/>
  <c r="O86" i="6"/>
  <c r="P86" i="6"/>
  <c r="Q86" i="6"/>
  <c r="R86" i="6"/>
  <c r="S86" i="6"/>
  <c r="T86" i="6"/>
  <c r="U86" i="6"/>
  <c r="V86" i="6"/>
  <c r="W86" i="6"/>
  <c r="X86" i="6"/>
  <c r="L86" i="6"/>
  <c r="N85" i="6"/>
  <c r="O85" i="6"/>
  <c r="P85" i="6"/>
  <c r="Q85" i="6"/>
  <c r="R85" i="6"/>
  <c r="S85" i="6"/>
  <c r="T85" i="6"/>
  <c r="U85" i="6"/>
  <c r="V85" i="6"/>
  <c r="W85" i="6"/>
  <c r="X85" i="6"/>
  <c r="L85" i="6"/>
  <c r="N84" i="6"/>
  <c r="O84" i="6"/>
  <c r="P84" i="6"/>
  <c r="Q84" i="6"/>
  <c r="R84" i="6"/>
  <c r="S84" i="6"/>
  <c r="T84" i="6"/>
  <c r="U84" i="6"/>
  <c r="V84" i="6"/>
  <c r="W84" i="6"/>
  <c r="X84" i="6"/>
  <c r="L84" i="6"/>
  <c r="N83" i="6"/>
  <c r="O83" i="6"/>
  <c r="P83" i="6"/>
  <c r="Q83" i="6"/>
  <c r="R83" i="6"/>
  <c r="S83" i="6"/>
  <c r="T83" i="6"/>
  <c r="U83" i="6"/>
  <c r="V83" i="6"/>
  <c r="W83" i="6"/>
  <c r="X83" i="6"/>
  <c r="L83" i="6"/>
  <c r="N82" i="6"/>
  <c r="O82" i="6"/>
  <c r="P82" i="6"/>
  <c r="Q82" i="6"/>
  <c r="R82" i="6"/>
  <c r="S82" i="6"/>
  <c r="T82" i="6"/>
  <c r="U82" i="6"/>
  <c r="V82" i="6"/>
  <c r="W82" i="6"/>
  <c r="X82" i="6"/>
  <c r="L82" i="6"/>
  <c r="N81" i="6"/>
  <c r="O81" i="6"/>
  <c r="P81" i="6"/>
  <c r="Q81" i="6"/>
  <c r="R81" i="6"/>
  <c r="S81" i="6"/>
  <c r="T81" i="6"/>
  <c r="U81" i="6"/>
  <c r="V81" i="6"/>
  <c r="W81" i="6"/>
  <c r="X81" i="6"/>
  <c r="L81" i="6"/>
  <c r="N80" i="6"/>
  <c r="O80" i="6"/>
  <c r="P80" i="6"/>
  <c r="Q80" i="6"/>
  <c r="R80" i="6"/>
  <c r="S80" i="6"/>
  <c r="T80" i="6"/>
  <c r="U80" i="6"/>
  <c r="V80" i="6"/>
  <c r="W80" i="6"/>
  <c r="X80" i="6"/>
  <c r="L80" i="6"/>
  <c r="N79" i="6"/>
  <c r="O79" i="6"/>
  <c r="P79" i="6"/>
  <c r="Q79" i="6"/>
  <c r="R79" i="6"/>
  <c r="S79" i="6"/>
  <c r="T79" i="6"/>
  <c r="U79" i="6"/>
  <c r="V79" i="6"/>
  <c r="W79" i="6"/>
  <c r="X79" i="6"/>
  <c r="L79" i="6"/>
  <c r="N78" i="6"/>
  <c r="O78" i="6"/>
  <c r="P78" i="6"/>
  <c r="Q78" i="6"/>
  <c r="R78" i="6"/>
  <c r="S78" i="6"/>
  <c r="T78" i="6"/>
  <c r="U78" i="6"/>
  <c r="V78" i="6"/>
  <c r="W78" i="6"/>
  <c r="X78" i="6"/>
  <c r="L78" i="6"/>
  <c r="N77" i="6"/>
  <c r="O77" i="6"/>
  <c r="P77" i="6"/>
  <c r="Q77" i="6"/>
  <c r="R77" i="6"/>
  <c r="S77" i="6"/>
  <c r="T77" i="6"/>
  <c r="U77" i="6"/>
  <c r="V77" i="6"/>
  <c r="W77" i="6"/>
  <c r="X77" i="6"/>
  <c r="L77" i="6"/>
  <c r="N76" i="6"/>
  <c r="O76" i="6"/>
  <c r="P76" i="6"/>
  <c r="Q76" i="6"/>
  <c r="R76" i="6"/>
  <c r="S76" i="6"/>
  <c r="T76" i="6"/>
  <c r="U76" i="6"/>
  <c r="V76" i="6"/>
  <c r="W76" i="6"/>
  <c r="X76" i="6"/>
  <c r="L76" i="6"/>
  <c r="N75" i="6"/>
  <c r="O75" i="6"/>
  <c r="P75" i="6"/>
  <c r="Q75" i="6"/>
  <c r="R75" i="6"/>
  <c r="S75" i="6"/>
  <c r="T75" i="6"/>
  <c r="U75" i="6"/>
  <c r="V75" i="6"/>
  <c r="W75" i="6"/>
  <c r="X75" i="6"/>
  <c r="L75" i="6"/>
  <c r="N74" i="6"/>
  <c r="O74" i="6"/>
  <c r="P74" i="6"/>
  <c r="Q74" i="6"/>
  <c r="R74" i="6"/>
  <c r="S74" i="6"/>
  <c r="T74" i="6"/>
  <c r="U74" i="6"/>
  <c r="V74" i="6"/>
  <c r="W74" i="6"/>
  <c r="X74" i="6"/>
  <c r="L74" i="6"/>
  <c r="N73" i="6"/>
  <c r="O73" i="6"/>
  <c r="P73" i="6"/>
  <c r="Q73" i="6"/>
  <c r="R73" i="6"/>
  <c r="S73" i="6"/>
  <c r="T73" i="6"/>
  <c r="U73" i="6"/>
  <c r="V73" i="6"/>
  <c r="W73" i="6"/>
  <c r="X73" i="6"/>
  <c r="L73" i="6"/>
  <c r="N72" i="6"/>
  <c r="O72" i="6"/>
  <c r="P72" i="6"/>
  <c r="Q72" i="6"/>
  <c r="R72" i="6"/>
  <c r="S72" i="6"/>
  <c r="T72" i="6"/>
  <c r="U72" i="6"/>
  <c r="V72" i="6"/>
  <c r="W72" i="6"/>
  <c r="X72" i="6"/>
  <c r="L72" i="6"/>
  <c r="N71" i="6"/>
  <c r="O71" i="6"/>
  <c r="P71" i="6"/>
  <c r="Q71" i="6"/>
  <c r="R71" i="6"/>
  <c r="S71" i="6"/>
  <c r="T71" i="6"/>
  <c r="U71" i="6"/>
  <c r="V71" i="6"/>
  <c r="W71" i="6"/>
  <c r="X71" i="6"/>
  <c r="L71" i="6"/>
  <c r="N69" i="6"/>
  <c r="O69" i="6"/>
  <c r="P69" i="6"/>
  <c r="Q69" i="6"/>
  <c r="R69" i="6"/>
  <c r="S69" i="6"/>
  <c r="T69" i="6"/>
  <c r="U69" i="6"/>
  <c r="V69" i="6"/>
  <c r="W69" i="6"/>
  <c r="X69" i="6"/>
  <c r="L69" i="6"/>
  <c r="N68" i="6"/>
  <c r="O68" i="6"/>
  <c r="P68" i="6"/>
  <c r="Q68" i="6"/>
  <c r="R68" i="6"/>
  <c r="S68" i="6"/>
  <c r="T68" i="6"/>
  <c r="U68" i="6"/>
  <c r="V68" i="6"/>
  <c r="W68" i="6"/>
  <c r="X68" i="6"/>
  <c r="L68" i="6"/>
  <c r="N67" i="6"/>
  <c r="O67" i="6"/>
  <c r="P67" i="6"/>
  <c r="Q67" i="6"/>
  <c r="R67" i="6"/>
  <c r="S67" i="6"/>
  <c r="T67" i="6"/>
  <c r="U67" i="6"/>
  <c r="V67" i="6"/>
  <c r="W67" i="6"/>
  <c r="X67" i="6"/>
  <c r="L67" i="6"/>
  <c r="N66" i="6"/>
  <c r="O66" i="6"/>
  <c r="P66" i="6"/>
  <c r="Q66" i="6"/>
  <c r="R66" i="6"/>
  <c r="S66" i="6"/>
  <c r="T66" i="6"/>
  <c r="U66" i="6"/>
  <c r="V66" i="6"/>
  <c r="W66" i="6"/>
  <c r="X66" i="6"/>
  <c r="L66" i="6"/>
  <c r="N65" i="6"/>
  <c r="O65" i="6"/>
  <c r="P65" i="6"/>
  <c r="Q65" i="6"/>
  <c r="R65" i="6"/>
  <c r="S65" i="6"/>
  <c r="T65" i="6"/>
  <c r="U65" i="6"/>
  <c r="V65" i="6"/>
  <c r="W65" i="6"/>
  <c r="X65" i="6"/>
  <c r="L65" i="6"/>
  <c r="N64" i="6"/>
  <c r="O64" i="6"/>
  <c r="P64" i="6"/>
  <c r="Q64" i="6"/>
  <c r="R64" i="6"/>
  <c r="S64" i="6"/>
  <c r="T64" i="6"/>
  <c r="U64" i="6"/>
  <c r="V64" i="6"/>
  <c r="W64" i="6"/>
  <c r="X64" i="6"/>
  <c r="L64" i="6"/>
  <c r="N63" i="6"/>
  <c r="O63" i="6"/>
  <c r="P63" i="6"/>
  <c r="Q63" i="6"/>
  <c r="R63" i="6"/>
  <c r="S63" i="6"/>
  <c r="T63" i="6"/>
  <c r="U63" i="6"/>
  <c r="V63" i="6"/>
  <c r="W63" i="6"/>
  <c r="X63" i="6"/>
  <c r="L63" i="6"/>
  <c r="N62" i="6"/>
  <c r="O62" i="6"/>
  <c r="P62" i="6"/>
  <c r="Q62" i="6"/>
  <c r="R62" i="6"/>
  <c r="S62" i="6"/>
  <c r="T62" i="6"/>
  <c r="U62" i="6"/>
  <c r="V62" i="6"/>
  <c r="W62" i="6"/>
  <c r="X62" i="6"/>
  <c r="L62" i="6"/>
  <c r="N61" i="6"/>
  <c r="O61" i="6"/>
  <c r="P61" i="6"/>
  <c r="Q61" i="6"/>
  <c r="R61" i="6"/>
  <c r="S61" i="6"/>
  <c r="T61" i="6"/>
  <c r="U61" i="6"/>
  <c r="V61" i="6"/>
  <c r="W61" i="6"/>
  <c r="X61" i="6"/>
  <c r="L61" i="6"/>
  <c r="N60" i="6"/>
  <c r="O60" i="6"/>
  <c r="P60" i="6"/>
  <c r="Q60" i="6"/>
  <c r="R60" i="6"/>
  <c r="S60" i="6"/>
  <c r="T60" i="6"/>
  <c r="U60" i="6"/>
  <c r="V60" i="6"/>
  <c r="W60" i="6"/>
  <c r="X60" i="6"/>
  <c r="L60" i="6"/>
  <c r="N59" i="6"/>
  <c r="O59" i="6"/>
  <c r="P59" i="6"/>
  <c r="Q59" i="6"/>
  <c r="R59" i="6"/>
  <c r="S59" i="6"/>
  <c r="T59" i="6"/>
  <c r="U59" i="6"/>
  <c r="V59" i="6"/>
  <c r="W59" i="6"/>
  <c r="X59" i="6"/>
  <c r="L59" i="6"/>
  <c r="N58" i="6"/>
  <c r="O58" i="6"/>
  <c r="P58" i="6"/>
  <c r="Q58" i="6"/>
  <c r="R58" i="6"/>
  <c r="S58" i="6"/>
  <c r="T58" i="6"/>
  <c r="U58" i="6"/>
  <c r="V58" i="6"/>
  <c r="W58" i="6"/>
  <c r="X58" i="6"/>
  <c r="L58" i="6"/>
  <c r="N57" i="6"/>
  <c r="O57" i="6"/>
  <c r="P57" i="6"/>
  <c r="Q57" i="6"/>
  <c r="R57" i="6"/>
  <c r="S57" i="6"/>
  <c r="T57" i="6"/>
  <c r="U57" i="6"/>
  <c r="V57" i="6"/>
  <c r="W57" i="6"/>
  <c r="X57" i="6"/>
  <c r="L57" i="6"/>
  <c r="N56" i="6"/>
  <c r="O56" i="6"/>
  <c r="P56" i="6"/>
  <c r="Q56" i="6"/>
  <c r="R56" i="6"/>
  <c r="S56" i="6"/>
  <c r="T56" i="6"/>
  <c r="U56" i="6"/>
  <c r="V56" i="6"/>
  <c r="W56" i="6"/>
  <c r="X56" i="6"/>
  <c r="L56" i="6"/>
  <c r="N55" i="6"/>
  <c r="O55" i="6"/>
  <c r="P55" i="6"/>
  <c r="Q55" i="6"/>
  <c r="R55" i="6"/>
  <c r="S55" i="6"/>
  <c r="T55" i="6"/>
  <c r="U55" i="6"/>
  <c r="V55" i="6"/>
  <c r="W55" i="6"/>
  <c r="X55" i="6"/>
  <c r="L55" i="6"/>
  <c r="N54" i="6"/>
  <c r="O54" i="6"/>
  <c r="P54" i="6"/>
  <c r="Q54" i="6"/>
  <c r="R54" i="6"/>
  <c r="S54" i="6"/>
  <c r="T54" i="6"/>
  <c r="U54" i="6"/>
  <c r="V54" i="6"/>
  <c r="W54" i="6"/>
  <c r="X54" i="6"/>
  <c r="L54" i="6"/>
  <c r="N53" i="6"/>
  <c r="O53" i="6"/>
  <c r="P53" i="6"/>
  <c r="Q53" i="6"/>
  <c r="R53" i="6"/>
  <c r="S53" i="6"/>
  <c r="T53" i="6"/>
  <c r="U53" i="6"/>
  <c r="V53" i="6"/>
  <c r="W53" i="6"/>
  <c r="X53" i="6"/>
  <c r="L53" i="6"/>
  <c r="N52" i="6"/>
  <c r="O52" i="6"/>
  <c r="P52" i="6"/>
  <c r="Q52" i="6"/>
  <c r="R52" i="6"/>
  <c r="S52" i="6"/>
  <c r="T52" i="6"/>
  <c r="U52" i="6"/>
  <c r="V52" i="6"/>
  <c r="W52" i="6"/>
  <c r="X52" i="6"/>
  <c r="L52" i="6"/>
  <c r="N51" i="6"/>
  <c r="O51" i="6"/>
  <c r="P51" i="6"/>
  <c r="Q51" i="6"/>
  <c r="R51" i="6"/>
  <c r="S51" i="6"/>
  <c r="T51" i="6"/>
  <c r="U51" i="6"/>
  <c r="V51" i="6"/>
  <c r="W51" i="6"/>
  <c r="X51" i="6"/>
  <c r="L51" i="6"/>
  <c r="Q5" i="10"/>
  <c r="B5" i="10" s="1"/>
  <c r="Q6" i="10"/>
  <c r="R6" i="10" s="1"/>
  <c r="Q7" i="10"/>
  <c r="B7" i="10" s="1"/>
  <c r="Q8" i="10"/>
  <c r="B8" i="10" s="1"/>
  <c r="Q9" i="10"/>
  <c r="B9" i="10" s="1"/>
  <c r="Q10" i="10"/>
  <c r="B10" i="10" s="1"/>
  <c r="Q11" i="10"/>
  <c r="B11" i="10" s="1"/>
  <c r="Q12" i="10"/>
  <c r="B12" i="10" s="1"/>
  <c r="Q13" i="10"/>
  <c r="B13" i="10" s="1"/>
  <c r="Q14" i="10"/>
  <c r="B14" i="10" s="1"/>
  <c r="Q15" i="10"/>
  <c r="B15" i="10" s="1"/>
  <c r="Q16" i="10"/>
  <c r="B16" i="10" s="1"/>
  <c r="Q17" i="10"/>
  <c r="B17" i="10" s="1"/>
  <c r="Q18" i="10"/>
  <c r="B18" i="10" s="1"/>
  <c r="Q20" i="10"/>
  <c r="R20" i="10" s="1"/>
  <c r="Q22" i="10"/>
  <c r="R22" i="10" s="1"/>
  <c r="Q23" i="10"/>
  <c r="B23" i="10" s="1"/>
  <c r="Q24" i="10"/>
  <c r="B24" i="10" s="1"/>
  <c r="Q25" i="10"/>
  <c r="B25" i="10" s="1"/>
  <c r="Q27" i="10"/>
  <c r="R27" i="10" s="1"/>
  <c r="Q35" i="10"/>
  <c r="R35" i="10" s="1"/>
  <c r="Q36" i="10"/>
  <c r="B36" i="10" s="1"/>
  <c r="Q37" i="10"/>
  <c r="B37" i="10" s="1"/>
  <c r="B45" i="10"/>
  <c r="B47" i="10"/>
  <c r="R25" i="10"/>
  <c r="Q53" i="10"/>
  <c r="B53" i="10" s="1"/>
  <c r="Q52" i="10"/>
  <c r="B52" i="10" s="1"/>
  <c r="Q51" i="10"/>
  <c r="B51" i="10" s="1"/>
  <c r="Q50" i="10"/>
  <c r="B50" i="10" s="1"/>
  <c r="Q49" i="10"/>
  <c r="B49" i="10" s="1"/>
  <c r="Q48" i="10"/>
  <c r="B48" i="10" s="1"/>
  <c r="Q47" i="10"/>
  <c r="R47" i="10"/>
  <c r="Q46" i="10"/>
  <c r="B46" i="10" s="1"/>
  <c r="Q39" i="10"/>
  <c r="B39" i="10" s="1"/>
  <c r="Q38" i="10"/>
  <c r="B38" i="10" s="1"/>
  <c r="Q43" i="10"/>
  <c r="R43" i="10" s="1"/>
  <c r="Q42" i="10"/>
  <c r="B42" i="10" s="1"/>
  <c r="Q41" i="10"/>
  <c r="B41" i="10" s="1"/>
  <c r="Q40" i="10"/>
  <c r="B40" i="10" s="1"/>
  <c r="Q55" i="10"/>
  <c r="R55" i="10" s="1"/>
  <c r="Q54" i="10"/>
  <c r="B54" i="10" s="1"/>
  <c r="Q45" i="10"/>
  <c r="R45" i="10" s="1"/>
  <c r="Q44" i="10"/>
  <c r="R44" i="10" s="1"/>
  <c r="D29" i="11"/>
  <c r="D30" i="11" s="1"/>
  <c r="I20" i="11"/>
  <c r="I21" i="11" s="1"/>
  <c r="I10" i="11"/>
  <c r="I11" i="11" s="1"/>
  <c r="I12" i="11" s="1"/>
  <c r="K7" i="6"/>
  <c r="I5" i="6" s="1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70" i="6"/>
  <c r="N13" i="6"/>
  <c r="N11" i="6"/>
  <c r="N12" i="6"/>
  <c r="N14" i="6"/>
  <c r="N10" i="6"/>
  <c r="N94" i="6"/>
  <c r="N95" i="6"/>
  <c r="N104" i="6"/>
  <c r="N105" i="6"/>
  <c r="N106" i="6"/>
  <c r="N107" i="6"/>
  <c r="N108" i="6"/>
  <c r="N109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70" i="6"/>
  <c r="O13" i="6"/>
  <c r="O11" i="6"/>
  <c r="O12" i="6"/>
  <c r="O14" i="6"/>
  <c r="O10" i="6"/>
  <c r="O94" i="6"/>
  <c r="O95" i="6"/>
  <c r="O104" i="6"/>
  <c r="O105" i="6"/>
  <c r="O106" i="6"/>
  <c r="O107" i="6"/>
  <c r="O108" i="6"/>
  <c r="O109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70" i="6"/>
  <c r="P13" i="6"/>
  <c r="P11" i="6"/>
  <c r="P12" i="6"/>
  <c r="P14" i="6"/>
  <c r="P10" i="6"/>
  <c r="P94" i="6"/>
  <c r="P95" i="6"/>
  <c r="P104" i="6"/>
  <c r="P105" i="6"/>
  <c r="P106" i="6"/>
  <c r="P107" i="6"/>
  <c r="P108" i="6"/>
  <c r="P109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70" i="6"/>
  <c r="Q13" i="6"/>
  <c r="Q11" i="6"/>
  <c r="Q12" i="6"/>
  <c r="Q14" i="6"/>
  <c r="Q10" i="6"/>
  <c r="Q94" i="6"/>
  <c r="Q95" i="6"/>
  <c r="Q104" i="6"/>
  <c r="Q105" i="6"/>
  <c r="Q106" i="6"/>
  <c r="Q107" i="6"/>
  <c r="Q108" i="6"/>
  <c r="Q109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70" i="6"/>
  <c r="R13" i="6"/>
  <c r="R11" i="6"/>
  <c r="R12" i="6"/>
  <c r="R14" i="6"/>
  <c r="R10" i="6"/>
  <c r="R94" i="6"/>
  <c r="R95" i="6"/>
  <c r="R104" i="6"/>
  <c r="R105" i="6"/>
  <c r="R106" i="6"/>
  <c r="R107" i="6"/>
  <c r="R108" i="6"/>
  <c r="R109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70" i="6"/>
  <c r="S13" i="6"/>
  <c r="S11" i="6"/>
  <c r="S12" i="6"/>
  <c r="S14" i="6"/>
  <c r="S10" i="6"/>
  <c r="S94" i="6"/>
  <c r="S95" i="6"/>
  <c r="S104" i="6"/>
  <c r="S105" i="6"/>
  <c r="S106" i="6"/>
  <c r="S107" i="6"/>
  <c r="S108" i="6"/>
  <c r="S109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70" i="6"/>
  <c r="T13" i="6"/>
  <c r="T11" i="6"/>
  <c r="T12" i="6"/>
  <c r="T14" i="6"/>
  <c r="T10" i="6"/>
  <c r="T94" i="6"/>
  <c r="T95" i="6"/>
  <c r="T104" i="6"/>
  <c r="T105" i="6"/>
  <c r="T106" i="6"/>
  <c r="T107" i="6"/>
  <c r="T108" i="6"/>
  <c r="T109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70" i="6"/>
  <c r="U13" i="6"/>
  <c r="U11" i="6"/>
  <c r="U12" i="6"/>
  <c r="U14" i="6"/>
  <c r="U10" i="6"/>
  <c r="U94" i="6"/>
  <c r="U95" i="6"/>
  <c r="U104" i="6"/>
  <c r="U105" i="6"/>
  <c r="U106" i="6"/>
  <c r="U107" i="6"/>
  <c r="U108" i="6"/>
  <c r="U109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70" i="6"/>
  <c r="V13" i="6"/>
  <c r="V11" i="6"/>
  <c r="V12" i="6"/>
  <c r="V14" i="6"/>
  <c r="V10" i="6"/>
  <c r="V94" i="6"/>
  <c r="V95" i="6"/>
  <c r="V104" i="6"/>
  <c r="V105" i="6"/>
  <c r="V106" i="6"/>
  <c r="V107" i="6"/>
  <c r="V108" i="6"/>
  <c r="V109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70" i="6"/>
  <c r="W13" i="6"/>
  <c r="W11" i="6"/>
  <c r="W12" i="6"/>
  <c r="W14" i="6"/>
  <c r="W10" i="6"/>
  <c r="W94" i="6"/>
  <c r="W95" i="6"/>
  <c r="W104" i="6"/>
  <c r="W105" i="6"/>
  <c r="W106" i="6"/>
  <c r="W107" i="6"/>
  <c r="W108" i="6"/>
  <c r="W109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70" i="6"/>
  <c r="X13" i="6"/>
  <c r="X11" i="6"/>
  <c r="X12" i="6"/>
  <c r="X14" i="6"/>
  <c r="X10" i="6"/>
  <c r="X94" i="6"/>
  <c r="X95" i="6"/>
  <c r="X104" i="6"/>
  <c r="X105" i="6"/>
  <c r="X106" i="6"/>
  <c r="X107" i="6"/>
  <c r="X108" i="6"/>
  <c r="X109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70" i="6"/>
  <c r="L94" i="6"/>
  <c r="L95" i="6"/>
  <c r="L104" i="6"/>
  <c r="L105" i="6"/>
  <c r="L106" i="6"/>
  <c r="L107" i="6"/>
  <c r="L108" i="6"/>
  <c r="L109" i="6"/>
  <c r="L16" i="6"/>
  <c r="L15" i="6"/>
  <c r="L14" i="6"/>
  <c r="L13" i="6"/>
  <c r="L12" i="6"/>
  <c r="L11" i="6"/>
  <c r="L10" i="6"/>
  <c r="D19" i="11"/>
  <c r="D20" i="11" s="1"/>
  <c r="D21" i="11" s="1"/>
  <c r="D9" i="11"/>
  <c r="D10" i="11" s="1"/>
  <c r="D13" i="11" s="1"/>
  <c r="R14" i="10"/>
  <c r="R17" i="10"/>
  <c r="Q62" i="10"/>
  <c r="R62" i="10" s="1"/>
  <c r="B62" i="10"/>
  <c r="Q61" i="10"/>
  <c r="B61" i="10" s="1"/>
  <c r="Q60" i="10"/>
  <c r="R60" i="10" s="1"/>
  <c r="Q59" i="10"/>
  <c r="R59" i="10" s="1"/>
  <c r="Q58" i="10"/>
  <c r="R58" i="10" s="1"/>
  <c r="Q57" i="10"/>
  <c r="B57" i="10" s="1"/>
  <c r="Q56" i="10"/>
  <c r="R56" i="10" s="1"/>
  <c r="R13" i="10"/>
  <c r="R12" i="10"/>
  <c r="R11" i="10"/>
  <c r="R10" i="10"/>
  <c r="R9" i="10"/>
  <c r="R8" i="10"/>
  <c r="R7" i="10"/>
  <c r="R5" i="10"/>
  <c r="Q4" i="10"/>
  <c r="B4" i="10" s="1"/>
  <c r="Q3" i="10"/>
  <c r="R3" i="10" s="1"/>
  <c r="R48" i="10"/>
  <c r="R54" i="10"/>
  <c r="R46" i="10"/>
  <c r="R42" i="10"/>
  <c r="B3" i="10" l="1"/>
  <c r="R16" i="10"/>
  <c r="B44" i="10"/>
  <c r="B6" i="10"/>
  <c r="R61" i="10"/>
  <c r="R4" i="10"/>
  <c r="B60" i="10"/>
  <c r="R24" i="10"/>
  <c r="B22" i="10"/>
  <c r="R38" i="10"/>
  <c r="I33" i="11"/>
  <c r="B34" i="10"/>
  <c r="R34" i="10"/>
  <c r="B43" i="10"/>
  <c r="B27" i="10"/>
  <c r="Q30" i="10"/>
  <c r="R30" i="10" s="1"/>
  <c r="Q29" i="10"/>
  <c r="B29" i="10" s="1"/>
  <c r="Q28" i="10"/>
  <c r="B28" i="10" s="1"/>
  <c r="R40" i="10"/>
  <c r="R15" i="10"/>
  <c r="B58" i="10"/>
  <c r="R18" i="10"/>
  <c r="R39" i="10"/>
  <c r="R51" i="10"/>
  <c r="R41" i="10"/>
  <c r="B35" i="10"/>
  <c r="Q19" i="10"/>
  <c r="R19" i="10" s="1"/>
  <c r="Q31" i="10"/>
  <c r="B31" i="10" s="1"/>
  <c r="B56" i="10"/>
  <c r="R37" i="10"/>
  <c r="Y86" i="6"/>
  <c r="Y90" i="6"/>
  <c r="Q21" i="10"/>
  <c r="R21" i="10" s="1"/>
  <c r="Q33" i="10"/>
  <c r="B33" i="10" s="1"/>
  <c r="Q26" i="10"/>
  <c r="R26" i="10" s="1"/>
  <c r="Y51" i="6"/>
  <c r="Y78" i="6"/>
  <c r="Y60" i="6"/>
  <c r="Y80" i="6"/>
  <c r="Y98" i="6"/>
  <c r="I23" i="11"/>
  <c r="N7" i="6"/>
  <c r="Y59" i="6"/>
  <c r="Y61" i="6"/>
  <c r="Y63" i="6"/>
  <c r="Y64" i="6"/>
  <c r="Y65" i="6"/>
  <c r="Y67" i="6"/>
  <c r="Y68" i="6"/>
  <c r="Y69" i="6"/>
  <c r="Y72" i="6"/>
  <c r="Y74" i="6"/>
  <c r="Y81" i="6"/>
  <c r="Y84" i="6"/>
  <c r="Y85" i="6"/>
  <c r="Y88" i="6"/>
  <c r="Y89" i="6"/>
  <c r="Y92" i="6"/>
  <c r="Y93" i="6"/>
  <c r="Y96" i="6"/>
  <c r="Y99" i="6"/>
  <c r="Y103" i="6"/>
  <c r="Y39" i="6"/>
  <c r="R7" i="6"/>
  <c r="Y19" i="6"/>
  <c r="I13" i="11"/>
  <c r="I14" i="11" s="1"/>
  <c r="Y104" i="6"/>
  <c r="Y45" i="6"/>
  <c r="Y25" i="6"/>
  <c r="Y108" i="6"/>
  <c r="Y56" i="6"/>
  <c r="Y57" i="6"/>
  <c r="Y73" i="6"/>
  <c r="Y76" i="6"/>
  <c r="Y77" i="6"/>
  <c r="Y82" i="6"/>
  <c r="Y100" i="6"/>
  <c r="Y102" i="6"/>
  <c r="Y26" i="6"/>
  <c r="Y95" i="6"/>
  <c r="I22" i="11"/>
  <c r="R33" i="10"/>
  <c r="B26" i="10"/>
  <c r="R28" i="10"/>
  <c r="D33" i="11"/>
  <c r="D31" i="11"/>
  <c r="I32" i="11"/>
  <c r="R32" i="10"/>
  <c r="B32" i="10"/>
  <c r="B55" i="10"/>
  <c r="R23" i="10"/>
  <c r="B20" i="10"/>
  <c r="R50" i="10"/>
  <c r="R57" i="10"/>
  <c r="B59" i="10"/>
  <c r="R52" i="10"/>
  <c r="Y32" i="6"/>
  <c r="Y107" i="6"/>
  <c r="Y109" i="6"/>
  <c r="S7" i="6"/>
  <c r="Y34" i="6"/>
  <c r="Q7" i="6"/>
  <c r="Y24" i="6"/>
  <c r="Y20" i="6"/>
  <c r="Y50" i="6"/>
  <c r="Y38" i="6"/>
  <c r="Y18" i="6"/>
  <c r="R49" i="10"/>
  <c r="R36" i="10"/>
  <c r="D23" i="11"/>
  <c r="D22" i="11" s="1"/>
  <c r="D11" i="11"/>
  <c r="D12" i="11" s="1"/>
  <c r="X7" i="6"/>
  <c r="Y21" i="6"/>
  <c r="U7" i="6"/>
  <c r="Y14" i="6"/>
  <c r="Y27" i="6"/>
  <c r="Y23" i="6"/>
  <c r="Y47" i="6"/>
  <c r="Y43" i="6"/>
  <c r="R53" i="10"/>
  <c r="Y52" i="6"/>
  <c r="Y53" i="6"/>
  <c r="W7" i="6"/>
  <c r="V7" i="6"/>
  <c r="T7" i="6"/>
  <c r="Y42" i="6"/>
  <c r="P7" i="6"/>
  <c r="Y13" i="6"/>
  <c r="Y40" i="6"/>
  <c r="O7" i="6"/>
  <c r="Y46" i="6"/>
  <c r="Y30" i="6"/>
  <c r="Y22" i="6"/>
  <c r="Y105" i="6"/>
  <c r="Y10" i="6"/>
  <c r="Y48" i="6"/>
  <c r="Y44" i="6"/>
  <c r="Y36" i="6"/>
  <c r="Y28" i="6"/>
  <c r="Y16" i="6"/>
  <c r="Y54" i="6"/>
  <c r="Y55" i="6"/>
  <c r="Y58" i="6"/>
  <c r="Y66" i="6"/>
  <c r="Y71" i="6"/>
  <c r="Y75" i="6"/>
  <c r="Y87" i="6"/>
  <c r="Y91" i="6"/>
  <c r="Y31" i="6"/>
  <c r="Y15" i="6"/>
  <c r="Y94" i="6"/>
  <c r="Y41" i="6"/>
  <c r="Y37" i="6"/>
  <c r="Y33" i="6"/>
  <c r="Y17" i="6"/>
  <c r="Y35" i="6"/>
  <c r="Y70" i="6"/>
  <c r="Y106" i="6"/>
  <c r="Y11" i="6"/>
  <c r="Y49" i="6"/>
  <c r="Y29" i="6"/>
  <c r="Y62" i="6"/>
  <c r="Y79" i="6"/>
  <c r="Y83" i="6"/>
  <c r="Y97" i="6"/>
  <c r="Y101" i="6"/>
  <c r="Y12" i="6"/>
  <c r="B21" i="10" l="1"/>
  <c r="I34" i="11"/>
  <c r="R31" i="10"/>
  <c r="B30" i="10"/>
  <c r="R29" i="10"/>
  <c r="I24" i="11"/>
  <c r="Q1" i="10"/>
  <c r="B19" i="10"/>
  <c r="D32" i="11"/>
  <c r="Y7" i="6"/>
  <c r="I7" i="6" s="1"/>
</calcChain>
</file>

<file path=xl/sharedStrings.xml><?xml version="1.0" encoding="utf-8"?>
<sst xmlns="http://schemas.openxmlformats.org/spreadsheetml/2006/main" count="144" uniqueCount="97">
  <si>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</si>
  <si>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</si>
  <si>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</si>
  <si>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</si>
  <si>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</si>
  <si>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</si>
  <si>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</si>
  <si>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</si>
  <si>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</si>
  <si>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TOTAL</t>
  </si>
  <si>
    <t>Beskrivelse</t>
  </si>
  <si>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</si>
  <si>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</si>
  <si>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</si>
  <si>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</si>
  <si>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</si>
  <si>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</si>
  <si>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</si>
  <si>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</si>
  <si>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</si>
  <si>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Totalt</t>
  </si>
  <si>
    <t>Des</t>
  </si>
  <si>
    <t>Kode</t>
  </si>
  <si>
    <t>MAI</t>
  </si>
  <si>
    <t>Mai</t>
  </si>
  <si>
    <t>Okt</t>
  </si>
  <si>
    <t>OKT</t>
  </si>
  <si>
    <t>DES</t>
  </si>
  <si>
    <t>Lønn komm.</t>
  </si>
  <si>
    <t>Lønn ped.</t>
  </si>
  <si>
    <t>Driftsutgifter</t>
  </si>
  <si>
    <t>Periodisering</t>
  </si>
  <si>
    <t>Lønn variabel</t>
  </si>
  <si>
    <t>Inntekter</t>
  </si>
  <si>
    <t>Ref. lønn</t>
  </si>
  <si>
    <t>Overføringer</t>
  </si>
  <si>
    <t>Funksjon</t>
  </si>
  <si>
    <t>Lik fordeling</t>
  </si>
  <si>
    <t>Energi: nettleie</t>
  </si>
  <si>
    <t>Energi: kraft oa.</t>
  </si>
  <si>
    <t>Prosjekt</t>
  </si>
  <si>
    <t>Periodiseringseffekt</t>
  </si>
  <si>
    <t>Art</t>
  </si>
  <si>
    <t>Justering mars</t>
  </si>
  <si>
    <t>Justering feb</t>
  </si>
  <si>
    <t>Justering april</t>
  </si>
  <si>
    <t>Justering mai</t>
  </si>
  <si>
    <t>Justering juni</t>
  </si>
  <si>
    <t>Justering juli</t>
  </si>
  <si>
    <t>Justering sept</t>
  </si>
  <si>
    <t>Justering okt</t>
  </si>
  <si>
    <t>Justering nov</t>
  </si>
  <si>
    <t>Justering aug</t>
  </si>
  <si>
    <t>Justering des</t>
  </si>
  <si>
    <t>Koststed</t>
  </si>
  <si>
    <t>Beløp</t>
  </si>
  <si>
    <t>(hele 1000)</t>
  </si>
  <si>
    <t>Grunnskolen - pedagogisk personale</t>
  </si>
  <si>
    <t>Arb.g.avg.</t>
  </si>
  <si>
    <t>Feriepenger</t>
  </si>
  <si>
    <t>Videregående - pedagogisk personale</t>
  </si>
  <si>
    <t>Legg inn tall i hele 1000 kroner i de hvite feltene, og lim inn verdier på justeringsarket.</t>
  </si>
  <si>
    <t>SPK i gr.sk.</t>
  </si>
  <si>
    <t>SPK i vg.sk.</t>
  </si>
  <si>
    <t>J</t>
  </si>
  <si>
    <t>Tekst (maks. 25 tegn)</t>
  </si>
  <si>
    <t>SKOLE:</t>
  </si>
  <si>
    <t>Navn</t>
  </si>
  <si>
    <t>OPF</t>
  </si>
  <si>
    <t>Kommunale</t>
  </si>
  <si>
    <t>Satser</t>
  </si>
  <si>
    <t>Lønn</t>
  </si>
  <si>
    <t>SPK</t>
  </si>
  <si>
    <t>Arb.g.avg. lønn</t>
  </si>
  <si>
    <t>Arb.g.avg. fp.</t>
  </si>
  <si>
    <t>Lønn tillegg</t>
  </si>
  <si>
    <t>Ref. øv.lærer</t>
  </si>
  <si>
    <t>Korr. feriep.</t>
  </si>
  <si>
    <t>Halvårlig</t>
  </si>
  <si>
    <t>Tilskudd</t>
  </si>
  <si>
    <t>And. ref./overf.</t>
  </si>
  <si>
    <t>Komp. lønns.</t>
  </si>
  <si>
    <t>Just. elevtelling</t>
  </si>
  <si>
    <t>Skyss</t>
  </si>
  <si>
    <t>Oppholdsbet.</t>
  </si>
  <si>
    <t>Husleie UBF</t>
  </si>
  <si>
    <t>Utgift</t>
  </si>
  <si>
    <t>Hjelpeskjema for beregning av lønn og sosiale utgifter</t>
  </si>
  <si>
    <t>Ref. vaktm. UBF</t>
  </si>
  <si>
    <t>Interne IKT-utg.</t>
  </si>
  <si>
    <t>Merforbr. 2016</t>
  </si>
  <si>
    <t>Kvartalsvis 1</t>
  </si>
  <si>
    <t>Kvartalsvis 3</t>
  </si>
  <si>
    <t>Skøyen skole</t>
  </si>
  <si>
    <t>Den naturlige skolesekken</t>
  </si>
  <si>
    <t>Kommunal videreutdanning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</si>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</sst>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0%"/>
    <numFmt numFmtId="167" formatCode="&quot;$&quot;\ #,##0;[Red]\-&quot;$&quot;\ #,##0"/>
    <numFmt numFmtId="168" formatCode=";;;"/>
    <numFmt numFmtId="169" formatCode="0000"/>
    <numFmt numFmtId="170" formatCode="#,##0,"/>
    <numFmt numFmtId="171" formatCode="00"/>
    <numFmt numFmtId="172" formatCode="#,##0_ ;[Red]\-#,##0\ "/>
    <numFmt numFmtId="173" formatCode="#,##0.0;[Red]\-#,##0.0"/>
    <numFmt numFmtId="174" formatCode="00000"/>
    <numFmt numFmtId="175" formatCode="000"/>
    <numFmt numFmtId="176" formatCode="00000000"/>
    <numFmt numFmtId="177" formatCode="#,##0.000000_ ;[Red]\-#,##0.000000\ "/>
    <numFmt numFmtId="178" formatCode="0.00%"/>
  </numFmts>
  <fonts count="18" x14ac:knownFonts="1">
    <font>
      <sz val="9"/>
      <name val="Times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Times"/>
      <family val="1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162">
    <xf numFmtId="0" fontId="0" fillId="0" borderId="0" xfId="0"/>
    <xf numFmtId="0" fontId="10" fillId="0" borderId="0" xfId="0" applyFont="1" applyFill="1" applyBorder="1" applyAlignment="1" applyProtection="1">
      <alignment vertical="center"/>
      <protection locked="0"/>
    </xf>
    <xf numFmtId="3" fontId="6" fillId="2" borderId="1" xfId="0" applyNumberFormat="1" applyFont="1" applyFill="1" applyBorder="1" applyProtection="1">
      <protection locked="0"/>
    </xf>
    <xf numFmtId="3" fontId="6" fillId="2" borderId="2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174" fontId="8" fillId="0" borderId="0" xfId="0" applyNumberFormat="1" applyFont="1" applyAlignment="1" applyProtection="1">
      <alignment horizontal="center"/>
      <protection locked="0"/>
    </xf>
    <xf numFmtId="175" fontId="8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 horizontal="left"/>
    </xf>
    <xf numFmtId="168" fontId="8" fillId="0" borderId="0" xfId="0" applyNumberFormat="1" applyFont="1" applyFill="1" applyBorder="1" applyProtection="1"/>
    <xf numFmtId="0" fontId="8" fillId="0" borderId="0" xfId="0" applyFont="1" applyProtection="1"/>
    <xf numFmtId="172" fontId="8" fillId="3" borderId="3" xfId="0" applyNumberFormat="1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9" fillId="3" borderId="4" xfId="0" applyFont="1" applyFill="1" applyBorder="1" applyAlignment="1" applyProtection="1">
      <alignment horizontal="right" wrapText="1"/>
    </xf>
    <xf numFmtId="0" fontId="9" fillId="0" borderId="0" xfId="0" applyFont="1" applyFill="1" applyBorder="1" applyAlignment="1" applyProtection="1">
      <alignment wrapText="1"/>
      <protection locked="0"/>
    </xf>
    <xf numFmtId="168" fontId="8" fillId="0" borderId="0" xfId="0" applyNumberFormat="1" applyFont="1" applyProtection="1"/>
    <xf numFmtId="171" fontId="6" fillId="0" borderId="0" xfId="0" applyNumberFormat="1" applyFont="1" applyAlignment="1" applyProtection="1">
      <alignment horizontal="center"/>
      <protection locked="0"/>
    </xf>
    <xf numFmtId="171" fontId="6" fillId="2" borderId="4" xfId="0" applyNumberFormat="1" applyFont="1" applyFill="1" applyBorder="1" applyAlignment="1" applyProtection="1">
      <alignment horizontal="center"/>
      <protection locked="0"/>
    </xf>
    <xf numFmtId="174" fontId="6" fillId="0" borderId="4" xfId="0" applyNumberFormat="1" applyFont="1" applyFill="1" applyBorder="1" applyAlignment="1" applyProtection="1">
      <alignment horizontal="center"/>
      <protection locked="0"/>
    </xf>
    <xf numFmtId="175" fontId="6" fillId="0" borderId="4" xfId="0" applyNumberFormat="1" applyFont="1" applyFill="1" applyBorder="1" applyAlignment="1" applyProtection="1">
      <alignment horizontal="center"/>
      <protection locked="0"/>
    </xf>
    <xf numFmtId="176" fontId="6" fillId="0" borderId="4" xfId="0" applyNumberFormat="1" applyFont="1" applyFill="1" applyBorder="1" applyAlignment="1" applyProtection="1">
      <alignment horizontal="center"/>
      <protection locked="0"/>
    </xf>
    <xf numFmtId="174" fontId="6" fillId="0" borderId="5" xfId="0" applyNumberFormat="1" applyFont="1" applyFill="1" applyBorder="1" applyAlignment="1" applyProtection="1">
      <alignment horizontal="center"/>
      <protection locked="0"/>
    </xf>
    <xf numFmtId="175" fontId="6" fillId="0" borderId="5" xfId="0" applyNumberFormat="1" applyFont="1" applyFill="1" applyBorder="1" applyAlignment="1" applyProtection="1">
      <alignment horizontal="center"/>
      <protection locked="0"/>
    </xf>
    <xf numFmtId="176" fontId="6" fillId="0" borderId="5" xfId="0" applyNumberFormat="1" applyFont="1" applyFill="1" applyBorder="1" applyAlignment="1" applyProtection="1">
      <alignment horizontal="center"/>
      <protection locked="0"/>
    </xf>
    <xf numFmtId="176" fontId="6" fillId="0" borderId="4" xfId="0" applyNumberFormat="1" applyFont="1" applyFill="1" applyBorder="1" applyAlignment="1" applyProtection="1">
      <alignment horizontal="left"/>
      <protection locked="0"/>
    </xf>
    <xf numFmtId="176" fontId="6" fillId="0" borderId="5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172" fontId="8" fillId="4" borderId="6" xfId="0" applyNumberFormat="1" applyFont="1" applyFill="1" applyBorder="1" applyProtection="1"/>
    <xf numFmtId="0" fontId="9" fillId="4" borderId="6" xfId="0" applyFont="1" applyFill="1" applyBorder="1" applyAlignment="1" applyProtection="1">
      <alignment horizontal="left"/>
    </xf>
    <xf numFmtId="171" fontId="9" fillId="4" borderId="6" xfId="0" applyNumberFormat="1" applyFont="1" applyFill="1" applyBorder="1" applyAlignment="1" applyProtection="1">
      <alignment horizontal="center"/>
    </xf>
    <xf numFmtId="0" fontId="8" fillId="4" borderId="6" xfId="0" applyFont="1" applyFill="1" applyBorder="1" applyProtection="1"/>
    <xf numFmtId="0" fontId="6" fillId="4" borderId="6" xfId="0" applyFont="1" applyFill="1" applyBorder="1" applyProtection="1"/>
    <xf numFmtId="0" fontId="8" fillId="4" borderId="7" xfId="0" applyFont="1" applyFill="1" applyBorder="1" applyProtection="1"/>
    <xf numFmtId="172" fontId="9" fillId="4" borderId="8" xfId="0" applyNumberFormat="1" applyFont="1" applyFill="1" applyBorder="1" applyProtection="1"/>
    <xf numFmtId="172" fontId="8" fillId="4" borderId="0" xfId="0" applyNumberFormat="1" applyFont="1" applyFill="1" applyBorder="1" applyProtection="1"/>
    <xf numFmtId="171" fontId="9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6" fillId="4" borderId="0" xfId="0" applyFont="1" applyFill="1" applyBorder="1" applyProtection="1"/>
    <xf numFmtId="0" fontId="8" fillId="4" borderId="9" xfId="0" applyFont="1" applyFill="1" applyBorder="1" applyProtection="1"/>
    <xf numFmtId="172" fontId="9" fillId="4" borderId="8" xfId="0" applyNumberFormat="1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172" fontId="12" fillId="4" borderId="10" xfId="0" applyNumberFormat="1" applyFont="1" applyFill="1" applyBorder="1" applyAlignment="1" applyProtection="1">
      <alignment vertical="top"/>
    </xf>
    <xf numFmtId="0" fontId="6" fillId="3" borderId="11" xfId="0" applyFont="1" applyFill="1" applyBorder="1" applyProtection="1"/>
    <xf numFmtId="0" fontId="8" fillId="3" borderId="12" xfId="0" applyFont="1" applyFill="1" applyBorder="1" applyProtection="1"/>
    <xf numFmtId="0" fontId="6" fillId="3" borderId="13" xfId="0" applyFont="1" applyFill="1" applyBorder="1" applyProtection="1"/>
    <xf numFmtId="0" fontId="8" fillId="3" borderId="14" xfId="0" applyFont="1" applyFill="1" applyBorder="1" applyProtection="1"/>
    <xf numFmtId="172" fontId="9" fillId="0" borderId="8" xfId="0" applyNumberFormat="1" applyFont="1" applyFill="1" applyBorder="1" applyProtection="1"/>
    <xf numFmtId="0" fontId="9" fillId="0" borderId="11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left"/>
    </xf>
    <xf numFmtId="172" fontId="8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171" fontId="9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0" xfId="0" applyFont="1" applyFill="1" applyBorder="1" applyProtection="1"/>
    <xf numFmtId="171" fontId="9" fillId="0" borderId="11" xfId="0" applyNumberFormat="1" applyFont="1" applyFill="1" applyBorder="1" applyAlignment="1" applyProtection="1">
      <alignment horizontal="left"/>
    </xf>
    <xf numFmtId="171" fontId="9" fillId="0" borderId="11" xfId="0" applyNumberFormat="1" applyFont="1" applyFill="1" applyBorder="1" applyAlignment="1" applyProtection="1">
      <alignment horizontal="center"/>
    </xf>
    <xf numFmtId="171" fontId="9" fillId="0" borderId="12" xfId="0" applyNumberFormat="1" applyFont="1" applyFill="1" applyBorder="1" applyAlignment="1" applyProtection="1">
      <alignment horizontal="center"/>
    </xf>
    <xf numFmtId="172" fontId="8" fillId="3" borderId="15" xfId="0" applyNumberFormat="1" applyFont="1" applyFill="1" applyBorder="1" applyProtection="1"/>
    <xf numFmtId="172" fontId="8" fillId="3" borderId="16" xfId="0" applyNumberFormat="1" applyFont="1" applyFill="1" applyBorder="1" applyProtection="1"/>
    <xf numFmtId="172" fontId="8" fillId="3" borderId="16" xfId="0" applyNumberFormat="1" applyFont="1" applyFill="1" applyBorder="1" applyAlignment="1" applyProtection="1">
      <alignment horizontal="left"/>
    </xf>
    <xf numFmtId="170" fontId="9" fillId="3" borderId="17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Protection="1"/>
    <xf numFmtId="168" fontId="6" fillId="3" borderId="16" xfId="0" applyNumberFormat="1" applyFont="1" applyFill="1" applyBorder="1" applyProtection="1"/>
    <xf numFmtId="0" fontId="8" fillId="3" borderId="18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left"/>
    </xf>
    <xf numFmtId="171" fontId="9" fillId="3" borderId="19" xfId="0" applyNumberFormat="1" applyFont="1" applyFill="1" applyBorder="1" applyAlignment="1" applyProtection="1">
      <alignment horizontal="center" wrapText="1"/>
    </xf>
    <xf numFmtId="0" fontId="8" fillId="3" borderId="0" xfId="0" applyFont="1" applyFill="1" applyBorder="1" applyProtection="1"/>
    <xf numFmtId="172" fontId="9" fillId="0" borderId="8" xfId="0" applyNumberFormat="1" applyFont="1" applyFill="1" applyBorder="1" applyAlignment="1" applyProtection="1">
      <alignment horizontal="right"/>
    </xf>
    <xf numFmtId="168" fontId="6" fillId="0" borderId="0" xfId="0" applyNumberFormat="1" applyFont="1" applyFill="1" applyBorder="1" applyProtection="1"/>
    <xf numFmtId="0" fontId="8" fillId="0" borderId="9" xfId="0" applyFont="1" applyFill="1" applyBorder="1" applyProtection="1"/>
    <xf numFmtId="0" fontId="8" fillId="3" borderId="20" xfId="0" applyFont="1" applyFill="1" applyBorder="1" applyProtection="1"/>
    <xf numFmtId="170" fontId="11" fillId="3" borderId="21" xfId="0" applyNumberFormat="1" applyFont="1" applyFill="1" applyBorder="1" applyAlignment="1" applyProtection="1">
      <alignment horizontal="right"/>
    </xf>
    <xf numFmtId="176" fontId="8" fillId="4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5" fillId="0" borderId="0" xfId="6" applyNumberFormat="1" applyFont="1" applyProtection="1">
      <protection hidden="1"/>
    </xf>
    <xf numFmtId="171" fontId="13" fillId="4" borderId="22" xfId="6" applyNumberFormat="1" applyFont="1" applyFill="1" applyBorder="1" applyAlignment="1" applyProtection="1">
      <alignment horizontal="center"/>
      <protection hidden="1"/>
    </xf>
    <xf numFmtId="0" fontId="13" fillId="4" borderId="22" xfId="6" applyNumberFormat="1" applyFont="1" applyFill="1" applyBorder="1" applyProtection="1">
      <protection hidden="1"/>
    </xf>
    <xf numFmtId="168" fontId="13" fillId="4" borderId="22" xfId="6" applyNumberFormat="1" applyFont="1" applyFill="1" applyBorder="1" applyProtection="1">
      <protection hidden="1"/>
    </xf>
    <xf numFmtId="0" fontId="7" fillId="0" borderId="23" xfId="6" applyNumberFormat="1" applyFont="1" applyBorder="1" applyProtection="1">
      <protection hidden="1"/>
    </xf>
    <xf numFmtId="0" fontId="7" fillId="0" borderId="24" xfId="6" applyNumberFormat="1" applyFont="1" applyBorder="1" applyProtection="1">
      <protection hidden="1"/>
    </xf>
    <xf numFmtId="0" fontId="14" fillId="0" borderId="23" xfId="6" applyNumberFormat="1" applyFont="1" applyBorder="1" applyAlignment="1" applyProtection="1">
      <alignment horizontal="center"/>
      <protection hidden="1"/>
    </xf>
    <xf numFmtId="173" fontId="14" fillId="0" borderId="24" xfId="9" applyNumberFormat="1" applyFont="1" applyBorder="1" applyAlignment="1" applyProtection="1">
      <alignment horizontal="center"/>
      <protection hidden="1"/>
    </xf>
    <xf numFmtId="10" fontId="4" fillId="0" borderId="0" xfId="0" applyNumberFormat="1" applyFont="1" applyProtection="1">
      <protection hidden="1"/>
    </xf>
    <xf numFmtId="169" fontId="4" fillId="0" borderId="0" xfId="0" applyNumberFormat="1" applyFont="1" applyAlignment="1" applyProtection="1">
      <alignment horizontal="left"/>
      <protection hidden="1"/>
    </xf>
    <xf numFmtId="0" fontId="5" fillId="0" borderId="25" xfId="6" applyNumberFormat="1" applyFont="1" applyFill="1" applyBorder="1" applyProtection="1">
      <protection locked="0"/>
    </xf>
    <xf numFmtId="10" fontId="5" fillId="0" borderId="5" xfId="6" applyNumberFormat="1" applyFont="1" applyBorder="1" applyProtection="1">
      <protection locked="0"/>
    </xf>
    <xf numFmtId="0" fontId="5" fillId="0" borderId="26" xfId="6" applyNumberFormat="1" applyFont="1" applyFill="1" applyBorder="1" applyProtection="1">
      <protection locked="0"/>
    </xf>
    <xf numFmtId="10" fontId="5" fillId="0" borderId="27" xfId="6" applyNumberFormat="1" applyFont="1" applyBorder="1" applyProtection="1">
      <protection locked="0"/>
    </xf>
    <xf numFmtId="171" fontId="5" fillId="0" borderId="0" xfId="6" applyNumberFormat="1" applyFont="1" applyAlignment="1" applyProtection="1">
      <alignment horizontal="center"/>
      <protection hidden="1"/>
    </xf>
    <xf numFmtId="171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173" fontId="4" fillId="0" borderId="0" xfId="9" applyNumberFormat="1" applyFont="1" applyProtection="1">
      <protection hidden="1"/>
    </xf>
    <xf numFmtId="0" fontId="7" fillId="3" borderId="28" xfId="6" applyNumberFormat="1" applyFont="1" applyFill="1" applyBorder="1" applyAlignment="1" applyProtection="1"/>
    <xf numFmtId="171" fontId="7" fillId="3" borderId="29" xfId="6" applyNumberFormat="1" applyFont="1" applyFill="1" applyBorder="1" applyAlignment="1" applyProtection="1">
      <alignment horizontal="center"/>
    </xf>
    <xf numFmtId="0" fontId="7" fillId="3" borderId="29" xfId="6" applyNumberFormat="1" applyFont="1" applyFill="1" applyBorder="1" applyAlignment="1" applyProtection="1">
      <alignment horizontal="right"/>
    </xf>
    <xf numFmtId="0" fontId="7" fillId="3" borderId="30" xfId="6" applyNumberFormat="1" applyFont="1" applyFill="1" applyBorder="1" applyAlignment="1" applyProtection="1">
      <alignment horizontal="right"/>
    </xf>
    <xf numFmtId="0" fontId="5" fillId="3" borderId="25" xfId="6" applyNumberFormat="1" applyFont="1" applyFill="1" applyBorder="1" applyProtection="1"/>
    <xf numFmtId="171" fontId="5" fillId="3" borderId="5" xfId="6" applyNumberFormat="1" applyFont="1" applyFill="1" applyBorder="1" applyAlignment="1" applyProtection="1">
      <alignment horizontal="center"/>
    </xf>
    <xf numFmtId="10" fontId="5" fillId="3" borderId="5" xfId="6" applyNumberFormat="1" applyFont="1" applyFill="1" applyBorder="1" applyProtection="1"/>
    <xf numFmtId="10" fontId="5" fillId="3" borderId="27" xfId="6" applyNumberFormat="1" applyFont="1" applyFill="1" applyBorder="1" applyProtection="1"/>
    <xf numFmtId="171" fontId="5" fillId="3" borderId="27" xfId="6" applyNumberFormat="1" applyFont="1" applyFill="1" applyBorder="1" applyAlignment="1" applyProtection="1">
      <alignment horizontal="center"/>
    </xf>
    <xf numFmtId="10" fontId="5" fillId="5" borderId="5" xfId="6" applyNumberFormat="1" applyFont="1" applyFill="1" applyBorder="1" applyProtection="1"/>
    <xf numFmtId="0" fontId="12" fillId="4" borderId="22" xfId="6" applyNumberFormat="1" applyFont="1" applyFill="1" applyBorder="1" applyAlignment="1" applyProtection="1">
      <alignment vertical="center"/>
      <protection hidden="1"/>
    </xf>
    <xf numFmtId="172" fontId="15" fillId="4" borderId="10" xfId="0" applyNumberFormat="1" applyFont="1" applyFill="1" applyBorder="1" applyProtection="1"/>
    <xf numFmtId="172" fontId="15" fillId="4" borderId="6" xfId="0" applyNumberFormat="1" applyFont="1" applyFill="1" applyBorder="1" applyProtection="1"/>
    <xf numFmtId="172" fontId="15" fillId="4" borderId="7" xfId="0" applyNumberFormat="1" applyFont="1" applyFill="1" applyBorder="1" applyProtection="1"/>
    <xf numFmtId="0" fontId="5" fillId="0" borderId="0" xfId="5" applyFont="1" applyBorder="1" applyProtection="1"/>
    <xf numFmtId="172" fontId="15" fillId="4" borderId="8" xfId="0" applyNumberFormat="1" applyFont="1" applyFill="1" applyBorder="1" applyProtection="1"/>
    <xf numFmtId="172" fontId="16" fillId="4" borderId="0" xfId="0" applyNumberFormat="1" applyFont="1" applyFill="1" applyBorder="1" applyProtection="1"/>
    <xf numFmtId="172" fontId="15" fillId="4" borderId="0" xfId="0" applyNumberFormat="1" applyFont="1" applyFill="1" applyBorder="1" applyProtection="1"/>
    <xf numFmtId="172" fontId="15" fillId="4" borderId="9" xfId="0" applyNumberFormat="1" applyFont="1" applyFill="1" applyBorder="1" applyProtection="1"/>
    <xf numFmtId="172" fontId="17" fillId="4" borderId="0" xfId="0" applyNumberFormat="1" applyFont="1" applyFill="1" applyBorder="1" applyProtection="1"/>
    <xf numFmtId="172" fontId="15" fillId="4" borderId="31" xfId="0" applyNumberFormat="1" applyFont="1" applyFill="1" applyBorder="1" applyProtection="1"/>
    <xf numFmtId="172" fontId="15" fillId="4" borderId="22" xfId="0" applyNumberFormat="1" applyFont="1" applyFill="1" applyBorder="1" applyProtection="1"/>
    <xf numFmtId="172" fontId="15" fillId="4" borderId="32" xfId="0" applyNumberFormat="1" applyFont="1" applyFill="1" applyBorder="1" applyProtection="1"/>
    <xf numFmtId="172" fontId="11" fillId="0" borderId="33" xfId="0" applyNumberFormat="1" applyFont="1" applyFill="1" applyBorder="1" applyProtection="1">
      <protection locked="0"/>
    </xf>
    <xf numFmtId="172" fontId="6" fillId="0" borderId="34" xfId="0" applyNumberFormat="1" applyFont="1" applyFill="1" applyBorder="1" applyProtection="1">
      <protection locked="0"/>
    </xf>
    <xf numFmtId="0" fontId="8" fillId="0" borderId="0" xfId="5" applyFont="1" applyBorder="1" applyProtection="1"/>
    <xf numFmtId="0" fontId="6" fillId="0" borderId="0" xfId="5" applyFont="1" applyBorder="1" applyProtection="1"/>
    <xf numFmtId="172" fontId="12" fillId="4" borderId="6" xfId="0" applyNumberFormat="1" applyFont="1" applyFill="1" applyBorder="1" applyProtection="1"/>
    <xf numFmtId="172" fontId="8" fillId="0" borderId="15" xfId="0" applyNumberFormat="1" applyFont="1" applyFill="1" applyBorder="1" applyProtection="1"/>
    <xf numFmtId="172" fontId="8" fillId="0" borderId="16" xfId="0" applyNumberFormat="1" applyFont="1" applyFill="1" applyBorder="1" applyProtection="1"/>
    <xf numFmtId="172" fontId="8" fillId="0" borderId="18" xfId="0" applyNumberFormat="1" applyFont="1" applyFill="1" applyBorder="1" applyProtection="1"/>
    <xf numFmtId="172" fontId="8" fillId="0" borderId="8" xfId="0" applyNumberFormat="1" applyFont="1" applyFill="1" applyBorder="1" applyProtection="1"/>
    <xf numFmtId="172" fontId="8" fillId="0" borderId="9" xfId="0" applyNumberFormat="1" applyFont="1" applyFill="1" applyBorder="1" applyProtection="1"/>
    <xf numFmtId="177" fontId="8" fillId="0" borderId="0" xfId="0" applyNumberFormat="1" applyFont="1" applyFill="1" applyBorder="1" applyProtection="1"/>
    <xf numFmtId="172" fontId="8" fillId="0" borderId="11" xfId="0" applyNumberFormat="1" applyFont="1" applyFill="1" applyBorder="1" applyProtection="1"/>
    <xf numFmtId="172" fontId="8" fillId="0" borderId="12" xfId="0" applyNumberFormat="1" applyFont="1" applyFill="1" applyBorder="1" applyProtection="1"/>
    <xf numFmtId="0" fontId="5" fillId="0" borderId="0" xfId="5" applyFont="1" applyFill="1" applyBorder="1" applyProtection="1"/>
    <xf numFmtId="172" fontId="9" fillId="3" borderId="0" xfId="0" applyNumberFormat="1" applyFont="1" applyFill="1" applyBorder="1" applyProtection="1"/>
    <xf numFmtId="172" fontId="8" fillId="3" borderId="0" xfId="0" applyNumberFormat="1" applyFont="1" applyFill="1" applyBorder="1" applyProtection="1"/>
    <xf numFmtId="172" fontId="9" fillId="3" borderId="0" xfId="0" applyNumberFormat="1" applyFont="1" applyFill="1" applyBorder="1" applyAlignment="1" applyProtection="1">
      <alignment horizontal="center"/>
    </xf>
    <xf numFmtId="172" fontId="6" fillId="3" borderId="35" xfId="0" applyNumberFormat="1" applyFont="1" applyFill="1" applyBorder="1" applyProtection="1"/>
    <xf numFmtId="172" fontId="6" fillId="3" borderId="36" xfId="0" applyNumberFormat="1" applyFont="1" applyFill="1" applyBorder="1" applyProtection="1"/>
    <xf numFmtId="172" fontId="6" fillId="3" borderId="37" xfId="0" applyNumberFormat="1" applyFont="1" applyFill="1" applyBorder="1" applyProtection="1"/>
    <xf numFmtId="172" fontId="6" fillId="3" borderId="38" xfId="0" applyNumberFormat="1" applyFont="1" applyFill="1" applyBorder="1" applyProtection="1"/>
    <xf numFmtId="172" fontId="6" fillId="3" borderId="39" xfId="0" applyNumberFormat="1" applyFont="1" applyFill="1" applyBorder="1" applyProtection="1"/>
    <xf numFmtId="172" fontId="11" fillId="3" borderId="40" xfId="0" applyNumberFormat="1" applyFont="1" applyFill="1" applyBorder="1" applyProtection="1"/>
    <xf numFmtId="172" fontId="11" fillId="3" borderId="11" xfId="0" applyNumberFormat="1" applyFont="1" applyFill="1" applyBorder="1" applyProtection="1"/>
    <xf numFmtId="1" fontId="8" fillId="3" borderId="0" xfId="0" applyNumberFormat="1" applyFont="1" applyFill="1" applyBorder="1" applyAlignment="1" applyProtection="1">
      <alignment horizontal="center"/>
    </xf>
    <xf numFmtId="172" fontId="8" fillId="3" borderId="0" xfId="0" applyNumberFormat="1" applyFont="1" applyFill="1" applyBorder="1" applyAlignment="1" applyProtection="1">
      <alignment horizontal="center"/>
    </xf>
    <xf numFmtId="172" fontId="6" fillId="3" borderId="0" xfId="0" applyNumberFormat="1" applyFont="1" applyFill="1" applyBorder="1" applyProtection="1"/>
    <xf numFmtId="172" fontId="8" fillId="3" borderId="5" xfId="0" applyNumberFormat="1" applyFont="1" applyFill="1" applyBorder="1" applyProtection="1"/>
    <xf numFmtId="178" fontId="8" fillId="3" borderId="5" xfId="8" applyNumberFormat="1" applyFont="1" applyFill="1" applyBorder="1" applyProtection="1"/>
    <xf numFmtId="172" fontId="8" fillId="0" borderId="1" xfId="0" applyNumberFormat="1" applyFont="1" applyFill="1" applyBorder="1" applyProtection="1"/>
    <xf numFmtId="1" fontId="9" fillId="3" borderId="0" xfId="0" applyNumberFormat="1" applyFont="1" applyFill="1" applyBorder="1" applyProtection="1"/>
    <xf numFmtId="38" fontId="6" fillId="3" borderId="33" xfId="0" applyNumberFormat="1" applyFont="1" applyFill="1" applyBorder="1" applyProtection="1"/>
    <xf numFmtId="38" fontId="6" fillId="3" borderId="4" xfId="0" applyNumberFormat="1" applyFont="1" applyFill="1" applyBorder="1" applyProtection="1"/>
    <xf numFmtId="171" fontId="9" fillId="3" borderId="11" xfId="0" applyNumberFormat="1" applyFont="1" applyFill="1" applyBorder="1" applyAlignment="1" applyProtection="1">
      <alignment horizontal="center"/>
    </xf>
    <xf numFmtId="171" fontId="9" fillId="3" borderId="12" xfId="0" applyNumberFormat="1" applyFont="1" applyFill="1" applyBorder="1" applyAlignment="1" applyProtection="1">
      <alignment horizontal="center"/>
    </xf>
    <xf numFmtId="176" fontId="6" fillId="0" borderId="41" xfId="0" applyNumberFormat="1" applyFont="1" applyFill="1" applyBorder="1" applyAlignment="1" applyProtection="1">
      <alignment horizontal="left"/>
      <protection locked="0"/>
    </xf>
    <xf numFmtId="176" fontId="6" fillId="0" borderId="42" xfId="0" applyNumberFormat="1" applyFont="1" applyFill="1" applyBorder="1" applyAlignment="1" applyProtection="1">
      <alignment horizontal="left"/>
      <protection locked="0"/>
    </xf>
    <xf numFmtId="176" fontId="6" fillId="0" borderId="43" xfId="0" applyNumberFormat="1" applyFont="1" applyFill="1" applyBorder="1" applyAlignment="1" applyProtection="1">
      <alignment horizontal="left"/>
      <protection locked="0"/>
    </xf>
    <xf numFmtId="175" fontId="8" fillId="4" borderId="0" xfId="0" applyNumberFormat="1" applyFont="1" applyFill="1" applyBorder="1" applyAlignment="1" applyProtection="1">
      <alignment horizontal="left"/>
      <protection locked="0"/>
    </xf>
  </cellXfs>
  <cellStyles count="10">
    <cellStyle name="Comma [0]" xfId="1"/>
    <cellStyle name="Comma_Budsjettjustering_lønn" xfId="2"/>
    <cellStyle name="Currency [0]" xfId="3"/>
    <cellStyle name="Currency_Budsjettjustering_lønn" xfId="4"/>
    <cellStyle name="Komma" xfId="9" builtinId="3"/>
    <cellStyle name="Normal" xfId="0" builtinId="0"/>
    <cellStyle name="Normal_Budsjettjustering_lønn" xfId="5"/>
    <cellStyle name="Normal_Ses" xfId="6"/>
    <cellStyle name="Percent_Budsjettjustering_lønn" xfId="7"/>
    <cellStyle name="Prosent" xfId="8" builtinId="5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09"/>
  <sheetViews>
    <sheetView showGridLines="0" tabSelected="1" zoomScaleNormal="75" workbookViewId="0">
      <selection activeCell="B18" sqref="B18"/>
    </sheetView>
  </sheetViews>
  <sheetFormatPr baseColWidth="10" defaultRowHeight="15.75" x14ac:dyDescent="0.25"/>
  <cols>
    <col min="1" max="1" width="1.1640625" style="4" customWidth="1"/>
    <col min="2" max="2" width="9.6640625" style="5" customWidth="1"/>
    <col min="3" max="3" width="15" style="5" customWidth="1"/>
    <col min="4" max="4" width="12.33203125" style="6" bestFit="1" customWidth="1"/>
    <col min="5" max="5" width="11.33203125" style="7" customWidth="1"/>
    <col min="6" max="6" width="2.83203125" style="4" customWidth="1"/>
    <col min="7" max="7" width="26.1640625" style="8" bestFit="1" customWidth="1"/>
    <col min="8" max="8" width="2.83203125" style="4" customWidth="1"/>
    <col min="9" max="9" width="13.6640625" style="4" customWidth="1"/>
    <col min="10" max="10" width="2.83203125" style="4" customWidth="1"/>
    <col min="11" max="11" width="5.1640625" style="16" customWidth="1"/>
    <col min="12" max="12" width="11.33203125" style="4" customWidth="1"/>
    <col min="13" max="13" width="2.83203125" style="4" customWidth="1"/>
    <col min="14" max="25" width="12.1640625" style="4" customWidth="1"/>
    <col min="26" max="16384" width="12" style="4"/>
  </cols>
  <sheetData>
    <row r="1" spans="1:25" ht="5.25" customHeight="1" x14ac:dyDescent="0.25"/>
    <row r="2" spans="1:25" ht="29.25" customHeight="1" x14ac:dyDescent="0.25">
      <c r="B2" s="45" t="str">
        <f>"Mal for budsjettjusteringer " &amp; Lønnsberegning!M6</f>
        <v>Mal for budsjettjusteringer 2017</v>
      </c>
      <c r="C2" s="27"/>
      <c r="D2" s="27"/>
      <c r="E2" s="27"/>
      <c r="F2" s="27"/>
      <c r="G2" s="28"/>
      <c r="H2" s="27"/>
      <c r="I2" s="29"/>
      <c r="J2" s="30"/>
      <c r="K2" s="31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2"/>
    </row>
    <row r="3" spans="1:25" x14ac:dyDescent="0.25">
      <c r="B3" s="33"/>
      <c r="C3" s="41"/>
      <c r="D3" s="41"/>
      <c r="E3" s="34"/>
      <c r="F3" s="34"/>
      <c r="G3" s="41"/>
      <c r="H3" s="34"/>
      <c r="I3" s="35"/>
      <c r="J3" s="36"/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8"/>
    </row>
    <row r="4" spans="1:25" s="26" customFormat="1" x14ac:dyDescent="0.25">
      <c r="B4" s="39"/>
      <c r="C4" s="79"/>
      <c r="D4" s="161"/>
      <c r="E4" s="161"/>
      <c r="F4" s="161"/>
      <c r="G4" s="161"/>
      <c r="H4" s="35"/>
      <c r="I4" s="36"/>
      <c r="J4" s="36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8"/>
    </row>
    <row r="5" spans="1:25" s="1" customFormat="1" x14ac:dyDescent="0.25">
      <c r="A5" s="9" t="s">
        <v>64</v>
      </c>
      <c r="B5" s="33"/>
      <c r="C5" s="40"/>
      <c r="D5" s="41"/>
      <c r="E5" s="34"/>
      <c r="F5" s="34"/>
      <c r="G5" s="41"/>
      <c r="H5" s="40"/>
      <c r="I5" s="42" t="str">
        <f>IF(K7&gt;0,"MERK! Periodiseringen for tidligere perioder vil bli akkumulert i aktuell justeringsperiode","")</f>
        <v/>
      </c>
      <c r="J5" s="40"/>
      <c r="K5" s="43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4"/>
    </row>
    <row r="6" spans="1:25" ht="18.75" customHeight="1" x14ac:dyDescent="0.25">
      <c r="A6" s="10"/>
      <c r="B6" s="50"/>
      <c r="C6" s="51" t="s">
        <v>54</v>
      </c>
      <c r="D6" s="52" t="s">
        <v>67</v>
      </c>
      <c r="E6" s="53"/>
      <c r="F6" s="53"/>
      <c r="G6" s="54"/>
      <c r="H6" s="53"/>
      <c r="I6" s="55" t="s">
        <v>9</v>
      </c>
      <c r="J6" s="56"/>
      <c r="K6" s="57"/>
      <c r="L6" s="56"/>
      <c r="M6" s="56"/>
      <c r="N6" s="58" t="s">
        <v>41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60"/>
    </row>
    <row r="7" spans="1:25" ht="17.25" customHeight="1" thickBot="1" x14ac:dyDescent="0.3">
      <c r="A7" s="10"/>
      <c r="B7" s="74" t="s">
        <v>66</v>
      </c>
      <c r="C7" s="21">
        <v>12152</v>
      </c>
      <c r="D7" s="158" t="s">
        <v>93</v>
      </c>
      <c r="E7" s="159"/>
      <c r="F7" s="159"/>
      <c r="G7" s="160"/>
      <c r="H7" s="53"/>
      <c r="I7" s="78">
        <f>SUM(N7:Y7)</f>
        <v>1235000</v>
      </c>
      <c r="J7" s="56"/>
      <c r="K7" s="75">
        <f>SUMIF(K10:K109,"&lt;12")</f>
        <v>0</v>
      </c>
      <c r="L7" s="53"/>
      <c r="M7" s="76"/>
      <c r="N7" s="154">
        <f t="shared" ref="N7:Y7" si="0">SUM(N10:N109)</f>
        <v>89999</v>
      </c>
      <c r="O7" s="154">
        <f t="shared" si="0"/>
        <v>89999</v>
      </c>
      <c r="P7" s="154">
        <f t="shared" si="0"/>
        <v>244999</v>
      </c>
      <c r="Q7" s="154">
        <f t="shared" si="0"/>
        <v>89999</v>
      </c>
      <c r="R7" s="154">
        <f t="shared" si="0"/>
        <v>89999</v>
      </c>
      <c r="S7" s="154">
        <f t="shared" si="0"/>
        <v>89999</v>
      </c>
      <c r="T7" s="154">
        <f t="shared" si="0"/>
        <v>89999</v>
      </c>
      <c r="U7" s="154">
        <f t="shared" si="0"/>
        <v>89999</v>
      </c>
      <c r="V7" s="154">
        <f t="shared" si="0"/>
        <v>89999</v>
      </c>
      <c r="W7" s="154">
        <f t="shared" si="0"/>
        <v>89999</v>
      </c>
      <c r="X7" s="154">
        <f t="shared" si="0"/>
        <v>89999</v>
      </c>
      <c r="Y7" s="154">
        <f t="shared" si="0"/>
        <v>90011</v>
      </c>
    </row>
    <row r="8" spans="1:25" ht="14.1" customHeight="1" x14ac:dyDescent="0.25">
      <c r="A8" s="10"/>
      <c r="B8" s="61"/>
      <c r="C8" s="62"/>
      <c r="D8" s="62"/>
      <c r="E8" s="62"/>
      <c r="F8" s="62"/>
      <c r="G8" s="63"/>
      <c r="H8" s="62"/>
      <c r="I8" s="64" t="s">
        <v>55</v>
      </c>
      <c r="J8" s="65"/>
      <c r="K8" s="66"/>
      <c r="L8" s="62"/>
      <c r="M8" s="6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4" customFormat="1" ht="14.1" customHeight="1" x14ac:dyDescent="0.25">
      <c r="A9" s="12"/>
      <c r="B9" s="68" t="s">
        <v>42</v>
      </c>
      <c r="C9" s="69" t="s">
        <v>54</v>
      </c>
      <c r="D9" s="69" t="s">
        <v>36</v>
      </c>
      <c r="E9" s="69" t="s">
        <v>40</v>
      </c>
      <c r="F9" s="70"/>
      <c r="G9" s="71" t="s">
        <v>65</v>
      </c>
      <c r="H9" s="70"/>
      <c r="I9" s="72" t="s">
        <v>56</v>
      </c>
      <c r="J9" s="73"/>
      <c r="K9" s="156" t="s">
        <v>31</v>
      </c>
      <c r="L9" s="156"/>
      <c r="M9" s="157"/>
      <c r="N9" s="13" t="s">
        <v>0</v>
      </c>
      <c r="O9" s="13" t="s">
        <v>1</v>
      </c>
      <c r="P9" s="13" t="s">
        <v>2</v>
      </c>
      <c r="Q9" s="13" t="s">
        <v>3</v>
      </c>
      <c r="R9" s="13" t="s">
        <v>23</v>
      </c>
      <c r="S9" s="13" t="s">
        <v>4</v>
      </c>
      <c r="T9" s="13" t="s">
        <v>5</v>
      </c>
      <c r="U9" s="13" t="s">
        <v>6</v>
      </c>
      <c r="V9" s="13" t="s">
        <v>7</v>
      </c>
      <c r="W9" s="13" t="s">
        <v>26</v>
      </c>
      <c r="X9" s="13" t="s">
        <v>8</v>
      </c>
      <c r="Y9" s="13" t="s">
        <v>27</v>
      </c>
    </row>
    <row r="10" spans="1:25" x14ac:dyDescent="0.25">
      <c r="A10" s="15"/>
      <c r="B10" s="18"/>
      <c r="C10" s="18">
        <v>12152</v>
      </c>
      <c r="D10" s="19">
        <v>202</v>
      </c>
      <c r="E10" s="20">
        <v>32108600</v>
      </c>
      <c r="F10" s="77"/>
      <c r="G10" s="24" t="s">
        <v>94</v>
      </c>
      <c r="H10" s="77"/>
      <c r="I10" s="2">
        <v>40</v>
      </c>
      <c r="J10" s="77"/>
      <c r="K10" s="17">
        <v>138</v>
      </c>
      <c r="L10" s="46" t="str">
        <f t="shared" ref="L10:L109" si="1">INDEX(Periodiserings_tabell,MATCH($K10,Periodiserings_koder,0),MATCH("Beskrivelse",Periodiserings_heading,0))</f>
        <v>mars</v>
      </c>
      <c r="M10" s="47"/>
      <c r="N10" s="155">
        <f t="shared" ref="N10:N41" si="2">ROUND(($I10*1000)*INDEX(Periodiserings_tabell,MATCH($K10,Periodiserings_koder,0),MATCH(N$9,Periodiserings_heading,0)),0)</f>
        <v>0</v>
      </c>
      <c r="O10" s="155">
        <f t="shared" ref="O10:X25" si="3">ROUND(($I10*1000)*INDEX(Periodiserings_tabell,MATCH($K10,Periodiserings_koder,0),MATCH(O$9,Periodiserings_heading,0)),0)</f>
        <v>0</v>
      </c>
      <c r="P10" s="155">
        <f t="shared" si="3"/>
        <v>40000</v>
      </c>
      <c r="Q10" s="155">
        <f t="shared" si="3"/>
        <v>0</v>
      </c>
      <c r="R10" s="155">
        <f t="shared" si="3"/>
        <v>0</v>
      </c>
      <c r="S10" s="155">
        <f t="shared" si="3"/>
        <v>0</v>
      </c>
      <c r="T10" s="155">
        <f t="shared" si="3"/>
        <v>0</v>
      </c>
      <c r="U10" s="155">
        <f t="shared" si="3"/>
        <v>0</v>
      </c>
      <c r="V10" s="155">
        <f t="shared" si="3"/>
        <v>0</v>
      </c>
      <c r="W10" s="155">
        <f t="shared" si="3"/>
        <v>0</v>
      </c>
      <c r="X10" s="155">
        <f t="shared" si="3"/>
        <v>0</v>
      </c>
      <c r="Y10" s="155">
        <f>ROUND(I10,0)*1000-SUM(N10:X10)</f>
        <v>0</v>
      </c>
    </row>
    <row r="11" spans="1:25" x14ac:dyDescent="0.25">
      <c r="A11" s="15"/>
      <c r="B11" s="21"/>
      <c r="C11" s="18">
        <v>12152</v>
      </c>
      <c r="D11" s="19">
        <v>202</v>
      </c>
      <c r="E11" s="23">
        <v>32305300</v>
      </c>
      <c r="F11" s="77"/>
      <c r="G11" s="24" t="s">
        <v>94</v>
      </c>
      <c r="H11" s="77"/>
      <c r="I11" s="3">
        <v>-14</v>
      </c>
      <c r="J11" s="77"/>
      <c r="K11" s="17">
        <v>138</v>
      </c>
      <c r="L11" s="48" t="str">
        <f t="shared" si="1"/>
        <v>mars</v>
      </c>
      <c r="M11" s="49"/>
      <c r="N11" s="155">
        <f t="shared" si="2"/>
        <v>0</v>
      </c>
      <c r="O11" s="155">
        <f t="shared" si="3"/>
        <v>0</v>
      </c>
      <c r="P11" s="155">
        <f t="shared" si="3"/>
        <v>-14000</v>
      </c>
      <c r="Q11" s="155">
        <f t="shared" si="3"/>
        <v>0</v>
      </c>
      <c r="R11" s="155">
        <f t="shared" si="3"/>
        <v>0</v>
      </c>
      <c r="S11" s="155">
        <f t="shared" si="3"/>
        <v>0</v>
      </c>
      <c r="T11" s="155">
        <f t="shared" si="3"/>
        <v>0</v>
      </c>
      <c r="U11" s="155">
        <f t="shared" si="3"/>
        <v>0</v>
      </c>
      <c r="V11" s="155">
        <f t="shared" si="3"/>
        <v>0</v>
      </c>
      <c r="W11" s="155">
        <f t="shared" si="3"/>
        <v>0</v>
      </c>
      <c r="X11" s="155">
        <f t="shared" si="3"/>
        <v>0</v>
      </c>
      <c r="Y11" s="155">
        <f t="shared" ref="Y11:Y109" si="4">ROUND(I11,0)*1000-SUM(N11:X11)</f>
        <v>0</v>
      </c>
    </row>
    <row r="12" spans="1:25" x14ac:dyDescent="0.25">
      <c r="A12" s="15"/>
      <c r="B12" s="21"/>
      <c r="C12" s="18">
        <v>12152</v>
      </c>
      <c r="D12" s="19">
        <v>202</v>
      </c>
      <c r="E12" s="23">
        <v>22001000</v>
      </c>
      <c r="F12" s="77"/>
      <c r="G12" s="25" t="s">
        <v>95</v>
      </c>
      <c r="H12" s="77"/>
      <c r="I12" s="3">
        <v>129</v>
      </c>
      <c r="J12" s="77"/>
      <c r="K12" s="17">
        <v>138</v>
      </c>
      <c r="L12" s="48" t="str">
        <f t="shared" si="1"/>
        <v>mars</v>
      </c>
      <c r="M12" s="49"/>
      <c r="N12" s="155">
        <f t="shared" si="2"/>
        <v>0</v>
      </c>
      <c r="O12" s="155">
        <f t="shared" si="3"/>
        <v>0</v>
      </c>
      <c r="P12" s="155">
        <f t="shared" si="3"/>
        <v>129000</v>
      </c>
      <c r="Q12" s="155">
        <f t="shared" si="3"/>
        <v>0</v>
      </c>
      <c r="R12" s="155">
        <f t="shared" si="3"/>
        <v>0</v>
      </c>
      <c r="S12" s="155">
        <f t="shared" si="3"/>
        <v>0</v>
      </c>
      <c r="T12" s="155">
        <f t="shared" si="3"/>
        <v>0</v>
      </c>
      <c r="U12" s="155">
        <f t="shared" si="3"/>
        <v>0</v>
      </c>
      <c r="V12" s="155">
        <f t="shared" si="3"/>
        <v>0</v>
      </c>
      <c r="W12" s="155">
        <f t="shared" si="3"/>
        <v>0</v>
      </c>
      <c r="X12" s="155">
        <f t="shared" si="3"/>
        <v>0</v>
      </c>
      <c r="Y12" s="155">
        <f t="shared" si="4"/>
        <v>0</v>
      </c>
    </row>
    <row r="13" spans="1:25" x14ac:dyDescent="0.25">
      <c r="A13" s="15"/>
      <c r="B13" s="21">
        <v>10110</v>
      </c>
      <c r="C13" s="18">
        <v>12152</v>
      </c>
      <c r="D13" s="19">
        <v>202</v>
      </c>
      <c r="E13" s="23"/>
      <c r="F13" s="77"/>
      <c r="G13" s="25" t="s">
        <v>71</v>
      </c>
      <c r="H13" s="77"/>
      <c r="I13" s="3">
        <v>751</v>
      </c>
      <c r="J13" s="77"/>
      <c r="K13" s="17">
        <v>112</v>
      </c>
      <c r="L13" s="48" t="str">
        <f t="shared" si="1"/>
        <v>Lik fordeling</v>
      </c>
      <c r="M13" s="49"/>
      <c r="N13" s="155">
        <f t="shared" si="2"/>
        <v>62583</v>
      </c>
      <c r="O13" s="155">
        <f t="shared" si="3"/>
        <v>62583</v>
      </c>
      <c r="P13" s="155">
        <f t="shared" si="3"/>
        <v>62583</v>
      </c>
      <c r="Q13" s="155">
        <f t="shared" si="3"/>
        <v>62583</v>
      </c>
      <c r="R13" s="155">
        <f t="shared" si="3"/>
        <v>62583</v>
      </c>
      <c r="S13" s="155">
        <f t="shared" si="3"/>
        <v>62583</v>
      </c>
      <c r="T13" s="155">
        <f t="shared" si="3"/>
        <v>62583</v>
      </c>
      <c r="U13" s="155">
        <f t="shared" si="3"/>
        <v>62583</v>
      </c>
      <c r="V13" s="155">
        <f t="shared" si="3"/>
        <v>62583</v>
      </c>
      <c r="W13" s="155">
        <f t="shared" si="3"/>
        <v>62583</v>
      </c>
      <c r="X13" s="155">
        <f t="shared" si="3"/>
        <v>62583</v>
      </c>
      <c r="Y13" s="155">
        <f t="shared" si="4"/>
        <v>62587</v>
      </c>
    </row>
    <row r="14" spans="1:25" x14ac:dyDescent="0.25">
      <c r="A14" s="15"/>
      <c r="B14" s="21">
        <v>10170</v>
      </c>
      <c r="C14" s="18">
        <v>12152</v>
      </c>
      <c r="D14" s="19">
        <v>202</v>
      </c>
      <c r="E14" s="23"/>
      <c r="F14" s="77"/>
      <c r="G14" s="25" t="s">
        <v>59</v>
      </c>
      <c r="H14" s="77"/>
      <c r="I14" s="3">
        <v>90</v>
      </c>
      <c r="J14" s="77"/>
      <c r="K14" s="17">
        <v>112</v>
      </c>
      <c r="L14" s="48" t="str">
        <f t="shared" si="1"/>
        <v>Lik fordeling</v>
      </c>
      <c r="M14" s="49"/>
      <c r="N14" s="155">
        <f t="shared" si="2"/>
        <v>7500</v>
      </c>
      <c r="O14" s="155">
        <f t="shared" si="3"/>
        <v>7500</v>
      </c>
      <c r="P14" s="155">
        <f t="shared" si="3"/>
        <v>7500</v>
      </c>
      <c r="Q14" s="155">
        <f t="shared" si="3"/>
        <v>7500</v>
      </c>
      <c r="R14" s="155">
        <f t="shared" si="3"/>
        <v>7500</v>
      </c>
      <c r="S14" s="155">
        <f t="shared" si="3"/>
        <v>7500</v>
      </c>
      <c r="T14" s="155">
        <f t="shared" si="3"/>
        <v>7500</v>
      </c>
      <c r="U14" s="155">
        <f t="shared" si="3"/>
        <v>7500</v>
      </c>
      <c r="V14" s="155">
        <f t="shared" si="3"/>
        <v>7500</v>
      </c>
      <c r="W14" s="155">
        <f t="shared" si="3"/>
        <v>7500</v>
      </c>
      <c r="X14" s="155">
        <f t="shared" si="3"/>
        <v>7500</v>
      </c>
      <c r="Y14" s="155">
        <f t="shared" si="4"/>
        <v>7500</v>
      </c>
    </row>
    <row r="15" spans="1:25" x14ac:dyDescent="0.25">
      <c r="A15" s="15"/>
      <c r="B15" s="21">
        <v>10905</v>
      </c>
      <c r="C15" s="18">
        <v>12152</v>
      </c>
      <c r="D15" s="19">
        <v>202</v>
      </c>
      <c r="E15" s="23"/>
      <c r="F15" s="77"/>
      <c r="G15" s="25" t="s">
        <v>72</v>
      </c>
      <c r="H15" s="77"/>
      <c r="I15" s="3">
        <v>105</v>
      </c>
      <c r="J15" s="77"/>
      <c r="K15" s="17">
        <v>112</v>
      </c>
      <c r="L15" s="48" t="str">
        <f t="shared" si="1"/>
        <v>Lik fordeling</v>
      </c>
      <c r="M15" s="49"/>
      <c r="N15" s="155">
        <f t="shared" si="2"/>
        <v>8750</v>
      </c>
      <c r="O15" s="155">
        <f t="shared" si="3"/>
        <v>8750</v>
      </c>
      <c r="P15" s="155">
        <f t="shared" si="3"/>
        <v>8750</v>
      </c>
      <c r="Q15" s="155">
        <f t="shared" si="3"/>
        <v>8750</v>
      </c>
      <c r="R15" s="155">
        <f t="shared" si="3"/>
        <v>8750</v>
      </c>
      <c r="S15" s="155">
        <f t="shared" si="3"/>
        <v>8750</v>
      </c>
      <c r="T15" s="155">
        <f t="shared" si="3"/>
        <v>8750</v>
      </c>
      <c r="U15" s="155">
        <f t="shared" si="3"/>
        <v>8750</v>
      </c>
      <c r="V15" s="155">
        <f t="shared" si="3"/>
        <v>8750</v>
      </c>
      <c r="W15" s="155">
        <f t="shared" si="3"/>
        <v>8750</v>
      </c>
      <c r="X15" s="155">
        <f t="shared" si="3"/>
        <v>8750</v>
      </c>
      <c r="Y15" s="155">
        <f t="shared" si="4"/>
        <v>8750</v>
      </c>
    </row>
    <row r="16" spans="1:25" x14ac:dyDescent="0.25">
      <c r="A16" s="15"/>
      <c r="B16" s="21">
        <v>10990</v>
      </c>
      <c r="C16" s="18">
        <v>12152</v>
      </c>
      <c r="D16" s="19">
        <v>202</v>
      </c>
      <c r="E16" s="23"/>
      <c r="F16" s="77"/>
      <c r="G16" s="25" t="s">
        <v>73</v>
      </c>
      <c r="H16" s="77"/>
      <c r="I16" s="2">
        <v>121</v>
      </c>
      <c r="J16" s="77"/>
      <c r="K16" s="17">
        <v>112</v>
      </c>
      <c r="L16" s="48" t="str">
        <f t="shared" si="1"/>
        <v>Lik fordeling</v>
      </c>
      <c r="M16" s="49"/>
      <c r="N16" s="155">
        <f t="shared" si="2"/>
        <v>10083</v>
      </c>
      <c r="O16" s="155">
        <f t="shared" si="3"/>
        <v>10083</v>
      </c>
      <c r="P16" s="155">
        <f t="shared" si="3"/>
        <v>10083</v>
      </c>
      <c r="Q16" s="155">
        <f t="shared" si="3"/>
        <v>10083</v>
      </c>
      <c r="R16" s="155">
        <f t="shared" si="3"/>
        <v>10083</v>
      </c>
      <c r="S16" s="155">
        <f t="shared" si="3"/>
        <v>10083</v>
      </c>
      <c r="T16" s="155">
        <f t="shared" si="3"/>
        <v>10083</v>
      </c>
      <c r="U16" s="155">
        <f t="shared" si="3"/>
        <v>10083</v>
      </c>
      <c r="V16" s="155">
        <f t="shared" si="3"/>
        <v>10083</v>
      </c>
      <c r="W16" s="155">
        <f t="shared" si="3"/>
        <v>10083</v>
      </c>
      <c r="X16" s="155">
        <f t="shared" si="3"/>
        <v>10083</v>
      </c>
      <c r="Y16" s="155">
        <f t="shared" si="4"/>
        <v>10087</v>
      </c>
    </row>
    <row r="17" spans="1:25" x14ac:dyDescent="0.25">
      <c r="A17" s="10"/>
      <c r="B17" s="21">
        <v>10998</v>
      </c>
      <c r="C17" s="18">
        <v>12152</v>
      </c>
      <c r="D17" s="19">
        <v>202</v>
      </c>
      <c r="E17" s="23"/>
      <c r="F17" s="77"/>
      <c r="G17" s="25" t="s">
        <v>74</v>
      </c>
      <c r="H17" s="77"/>
      <c r="I17" s="3">
        <v>13</v>
      </c>
      <c r="J17" s="77"/>
      <c r="K17" s="17">
        <v>112</v>
      </c>
      <c r="L17" s="48" t="str">
        <f t="shared" si="1"/>
        <v>Lik fordeling</v>
      </c>
      <c r="M17" s="49"/>
      <c r="N17" s="155">
        <f t="shared" si="2"/>
        <v>1083</v>
      </c>
      <c r="O17" s="155">
        <f t="shared" si="3"/>
        <v>1083</v>
      </c>
      <c r="P17" s="155">
        <f t="shared" si="3"/>
        <v>1083</v>
      </c>
      <c r="Q17" s="155">
        <f t="shared" si="3"/>
        <v>1083</v>
      </c>
      <c r="R17" s="155">
        <f t="shared" si="3"/>
        <v>1083</v>
      </c>
      <c r="S17" s="155">
        <f t="shared" si="3"/>
        <v>1083</v>
      </c>
      <c r="T17" s="155">
        <f t="shared" si="3"/>
        <v>1083</v>
      </c>
      <c r="U17" s="155">
        <f t="shared" si="3"/>
        <v>1083</v>
      </c>
      <c r="V17" s="155">
        <f t="shared" si="3"/>
        <v>1083</v>
      </c>
      <c r="W17" s="155">
        <f t="shared" si="3"/>
        <v>1083</v>
      </c>
      <c r="X17" s="155">
        <f t="shared" si="3"/>
        <v>1083</v>
      </c>
      <c r="Y17" s="155">
        <f t="shared" si="4"/>
        <v>1087</v>
      </c>
    </row>
    <row r="18" spans="1:25" x14ac:dyDescent="0.25">
      <c r="A18" s="10"/>
      <c r="B18" s="21"/>
      <c r="C18" s="18"/>
      <c r="D18" s="19"/>
      <c r="E18" s="23"/>
      <c r="F18" s="77"/>
      <c r="G18" s="25"/>
      <c r="H18" s="77"/>
      <c r="I18" s="3"/>
      <c r="J18" s="77"/>
      <c r="K18" s="17">
        <v>112</v>
      </c>
      <c r="L18" s="48" t="str">
        <f t="shared" si="1"/>
        <v>Lik fordeling</v>
      </c>
      <c r="M18" s="49"/>
      <c r="N18" s="155">
        <f t="shared" si="2"/>
        <v>0</v>
      </c>
      <c r="O18" s="155">
        <f t="shared" si="3"/>
        <v>0</v>
      </c>
      <c r="P18" s="155">
        <f t="shared" si="3"/>
        <v>0</v>
      </c>
      <c r="Q18" s="155">
        <f t="shared" si="3"/>
        <v>0</v>
      </c>
      <c r="R18" s="155">
        <f t="shared" si="3"/>
        <v>0</v>
      </c>
      <c r="S18" s="155">
        <f t="shared" si="3"/>
        <v>0</v>
      </c>
      <c r="T18" s="155">
        <f t="shared" si="3"/>
        <v>0</v>
      </c>
      <c r="U18" s="155">
        <f t="shared" si="3"/>
        <v>0</v>
      </c>
      <c r="V18" s="155">
        <f t="shared" si="3"/>
        <v>0</v>
      </c>
      <c r="W18" s="155">
        <f t="shared" si="3"/>
        <v>0</v>
      </c>
      <c r="X18" s="155">
        <f t="shared" si="3"/>
        <v>0</v>
      </c>
      <c r="Y18" s="155">
        <f t="shared" si="4"/>
        <v>0</v>
      </c>
    </row>
    <row r="19" spans="1:25" x14ac:dyDescent="0.25">
      <c r="A19" s="10"/>
      <c r="B19" s="21"/>
      <c r="C19" s="18"/>
      <c r="D19" s="19"/>
      <c r="E19" s="23"/>
      <c r="F19" s="77"/>
      <c r="G19" s="25"/>
      <c r="H19" s="77"/>
      <c r="I19" s="3"/>
      <c r="J19" s="77"/>
      <c r="K19" s="17">
        <v>112</v>
      </c>
      <c r="L19" s="48" t="str">
        <f t="shared" si="1"/>
        <v>Lik fordeling</v>
      </c>
      <c r="M19" s="49"/>
      <c r="N19" s="155">
        <f t="shared" si="2"/>
        <v>0</v>
      </c>
      <c r="O19" s="155">
        <f t="shared" si="3"/>
        <v>0</v>
      </c>
      <c r="P19" s="155">
        <f t="shared" si="3"/>
        <v>0</v>
      </c>
      <c r="Q19" s="155">
        <f t="shared" si="3"/>
        <v>0</v>
      </c>
      <c r="R19" s="155">
        <f t="shared" si="3"/>
        <v>0</v>
      </c>
      <c r="S19" s="155">
        <f t="shared" si="3"/>
        <v>0</v>
      </c>
      <c r="T19" s="155">
        <f t="shared" si="3"/>
        <v>0</v>
      </c>
      <c r="U19" s="155">
        <f t="shared" si="3"/>
        <v>0</v>
      </c>
      <c r="V19" s="155">
        <f t="shared" si="3"/>
        <v>0</v>
      </c>
      <c r="W19" s="155">
        <f t="shared" si="3"/>
        <v>0</v>
      </c>
      <c r="X19" s="155">
        <f t="shared" si="3"/>
        <v>0</v>
      </c>
      <c r="Y19" s="155">
        <f t="shared" si="4"/>
        <v>0</v>
      </c>
    </row>
    <row r="20" spans="1:25" x14ac:dyDescent="0.25">
      <c r="A20" s="10"/>
      <c r="B20" s="21"/>
      <c r="C20" s="18"/>
      <c r="D20" s="19"/>
      <c r="E20" s="23"/>
      <c r="F20" s="77"/>
      <c r="G20" s="25"/>
      <c r="H20" s="77"/>
      <c r="I20" s="3"/>
      <c r="J20" s="77"/>
      <c r="K20" s="17">
        <v>112</v>
      </c>
      <c r="L20" s="48" t="str">
        <f t="shared" si="1"/>
        <v>Lik fordeling</v>
      </c>
      <c r="M20" s="49"/>
      <c r="N20" s="155">
        <f t="shared" si="2"/>
        <v>0</v>
      </c>
      <c r="O20" s="155">
        <f t="shared" si="3"/>
        <v>0</v>
      </c>
      <c r="P20" s="155">
        <f t="shared" si="3"/>
        <v>0</v>
      </c>
      <c r="Q20" s="155">
        <f t="shared" si="3"/>
        <v>0</v>
      </c>
      <c r="R20" s="155">
        <f t="shared" si="3"/>
        <v>0</v>
      </c>
      <c r="S20" s="155">
        <f t="shared" si="3"/>
        <v>0</v>
      </c>
      <c r="T20" s="155">
        <f t="shared" si="3"/>
        <v>0</v>
      </c>
      <c r="U20" s="155">
        <f t="shared" si="3"/>
        <v>0</v>
      </c>
      <c r="V20" s="155">
        <f t="shared" si="3"/>
        <v>0</v>
      </c>
      <c r="W20" s="155">
        <f t="shared" si="3"/>
        <v>0</v>
      </c>
      <c r="X20" s="155">
        <f t="shared" si="3"/>
        <v>0</v>
      </c>
      <c r="Y20" s="155">
        <f t="shared" si="4"/>
        <v>0</v>
      </c>
    </row>
    <row r="21" spans="1:25" x14ac:dyDescent="0.25">
      <c r="A21" s="10"/>
      <c r="B21" s="21"/>
      <c r="C21" s="18"/>
      <c r="D21" s="19"/>
      <c r="E21" s="23"/>
      <c r="F21" s="77"/>
      <c r="G21" s="25"/>
      <c r="H21" s="77"/>
      <c r="I21" s="3"/>
      <c r="J21" s="77"/>
      <c r="K21" s="17">
        <v>112</v>
      </c>
      <c r="L21" s="48" t="str">
        <f t="shared" si="1"/>
        <v>Lik fordeling</v>
      </c>
      <c r="M21" s="49"/>
      <c r="N21" s="155">
        <f t="shared" si="2"/>
        <v>0</v>
      </c>
      <c r="O21" s="155">
        <f t="shared" si="3"/>
        <v>0</v>
      </c>
      <c r="P21" s="155">
        <f t="shared" si="3"/>
        <v>0</v>
      </c>
      <c r="Q21" s="155">
        <f t="shared" si="3"/>
        <v>0</v>
      </c>
      <c r="R21" s="155">
        <f t="shared" si="3"/>
        <v>0</v>
      </c>
      <c r="S21" s="155">
        <f t="shared" si="3"/>
        <v>0</v>
      </c>
      <c r="T21" s="155">
        <f t="shared" si="3"/>
        <v>0</v>
      </c>
      <c r="U21" s="155">
        <f t="shared" si="3"/>
        <v>0</v>
      </c>
      <c r="V21" s="155">
        <f t="shared" si="3"/>
        <v>0</v>
      </c>
      <c r="W21" s="155">
        <f t="shared" si="3"/>
        <v>0</v>
      </c>
      <c r="X21" s="155">
        <f t="shared" si="3"/>
        <v>0</v>
      </c>
      <c r="Y21" s="155">
        <f t="shared" si="4"/>
        <v>0</v>
      </c>
    </row>
    <row r="22" spans="1:25" x14ac:dyDescent="0.25">
      <c r="A22" s="10"/>
      <c r="B22" s="21"/>
      <c r="C22" s="18"/>
      <c r="D22" s="19"/>
      <c r="E22" s="23"/>
      <c r="F22" s="77"/>
      <c r="G22" s="25"/>
      <c r="H22" s="77"/>
      <c r="I22" s="2"/>
      <c r="J22" s="77"/>
      <c r="K22" s="17">
        <v>112</v>
      </c>
      <c r="L22" s="48" t="str">
        <f t="shared" si="1"/>
        <v>Lik fordeling</v>
      </c>
      <c r="M22" s="49"/>
      <c r="N22" s="155">
        <f t="shared" si="2"/>
        <v>0</v>
      </c>
      <c r="O22" s="155">
        <f t="shared" si="3"/>
        <v>0</v>
      </c>
      <c r="P22" s="155">
        <f t="shared" si="3"/>
        <v>0</v>
      </c>
      <c r="Q22" s="155">
        <f t="shared" si="3"/>
        <v>0</v>
      </c>
      <c r="R22" s="155">
        <f t="shared" si="3"/>
        <v>0</v>
      </c>
      <c r="S22" s="155">
        <f t="shared" si="3"/>
        <v>0</v>
      </c>
      <c r="T22" s="155">
        <f t="shared" si="3"/>
        <v>0</v>
      </c>
      <c r="U22" s="155">
        <f t="shared" si="3"/>
        <v>0</v>
      </c>
      <c r="V22" s="155">
        <f t="shared" si="3"/>
        <v>0</v>
      </c>
      <c r="W22" s="155">
        <f t="shared" si="3"/>
        <v>0</v>
      </c>
      <c r="X22" s="155">
        <f t="shared" si="3"/>
        <v>0</v>
      </c>
      <c r="Y22" s="155">
        <f t="shared" si="4"/>
        <v>0</v>
      </c>
    </row>
    <row r="23" spans="1:25" x14ac:dyDescent="0.25">
      <c r="A23" s="10"/>
      <c r="B23" s="21"/>
      <c r="C23" s="18"/>
      <c r="D23" s="19"/>
      <c r="E23" s="23"/>
      <c r="F23" s="77"/>
      <c r="G23" s="25"/>
      <c r="H23" s="77"/>
      <c r="I23" s="3"/>
      <c r="J23" s="77"/>
      <c r="K23" s="17">
        <v>112</v>
      </c>
      <c r="L23" s="48" t="str">
        <f t="shared" si="1"/>
        <v>Lik fordeling</v>
      </c>
      <c r="M23" s="49"/>
      <c r="N23" s="155">
        <f t="shared" si="2"/>
        <v>0</v>
      </c>
      <c r="O23" s="155">
        <f t="shared" si="3"/>
        <v>0</v>
      </c>
      <c r="P23" s="155">
        <f t="shared" si="3"/>
        <v>0</v>
      </c>
      <c r="Q23" s="155">
        <f t="shared" si="3"/>
        <v>0</v>
      </c>
      <c r="R23" s="155">
        <f t="shared" si="3"/>
        <v>0</v>
      </c>
      <c r="S23" s="155">
        <f t="shared" si="3"/>
        <v>0</v>
      </c>
      <c r="T23" s="155">
        <f t="shared" si="3"/>
        <v>0</v>
      </c>
      <c r="U23" s="155">
        <f t="shared" si="3"/>
        <v>0</v>
      </c>
      <c r="V23" s="155">
        <f t="shared" si="3"/>
        <v>0</v>
      </c>
      <c r="W23" s="155">
        <f t="shared" si="3"/>
        <v>0</v>
      </c>
      <c r="X23" s="155">
        <f t="shared" si="3"/>
        <v>0</v>
      </c>
      <c r="Y23" s="155">
        <f t="shared" si="4"/>
        <v>0</v>
      </c>
    </row>
    <row r="24" spans="1:25" x14ac:dyDescent="0.25">
      <c r="A24" s="10"/>
      <c r="B24" s="21"/>
      <c r="C24" s="18"/>
      <c r="D24" s="19"/>
      <c r="E24" s="23"/>
      <c r="F24" s="77"/>
      <c r="G24" s="25"/>
      <c r="H24" s="77"/>
      <c r="I24" s="3"/>
      <c r="J24" s="77"/>
      <c r="K24" s="17">
        <v>112</v>
      </c>
      <c r="L24" s="48" t="str">
        <f t="shared" si="1"/>
        <v>Lik fordeling</v>
      </c>
      <c r="M24" s="49"/>
      <c r="N24" s="155">
        <f t="shared" si="2"/>
        <v>0</v>
      </c>
      <c r="O24" s="155">
        <f t="shared" si="3"/>
        <v>0</v>
      </c>
      <c r="P24" s="155">
        <f t="shared" si="3"/>
        <v>0</v>
      </c>
      <c r="Q24" s="155">
        <f t="shared" si="3"/>
        <v>0</v>
      </c>
      <c r="R24" s="155">
        <f t="shared" si="3"/>
        <v>0</v>
      </c>
      <c r="S24" s="155">
        <f t="shared" si="3"/>
        <v>0</v>
      </c>
      <c r="T24" s="155">
        <f t="shared" si="3"/>
        <v>0</v>
      </c>
      <c r="U24" s="155">
        <f t="shared" si="3"/>
        <v>0</v>
      </c>
      <c r="V24" s="155">
        <f t="shared" si="3"/>
        <v>0</v>
      </c>
      <c r="W24" s="155">
        <f t="shared" si="3"/>
        <v>0</v>
      </c>
      <c r="X24" s="155">
        <f t="shared" si="3"/>
        <v>0</v>
      </c>
      <c r="Y24" s="155">
        <f t="shared" si="4"/>
        <v>0</v>
      </c>
    </row>
    <row r="25" spans="1:25" x14ac:dyDescent="0.25">
      <c r="A25" s="10"/>
      <c r="B25" s="21"/>
      <c r="C25" s="18"/>
      <c r="D25" s="19"/>
      <c r="E25" s="23"/>
      <c r="F25" s="77"/>
      <c r="G25" s="25"/>
      <c r="H25" s="77"/>
      <c r="I25" s="3"/>
      <c r="J25" s="77"/>
      <c r="K25" s="17">
        <v>112</v>
      </c>
      <c r="L25" s="48" t="str">
        <f t="shared" si="1"/>
        <v>Lik fordeling</v>
      </c>
      <c r="M25" s="49"/>
      <c r="N25" s="155">
        <f t="shared" si="2"/>
        <v>0</v>
      </c>
      <c r="O25" s="155">
        <f t="shared" si="3"/>
        <v>0</v>
      </c>
      <c r="P25" s="155">
        <f t="shared" si="3"/>
        <v>0</v>
      </c>
      <c r="Q25" s="155">
        <f t="shared" si="3"/>
        <v>0</v>
      </c>
      <c r="R25" s="155">
        <f t="shared" si="3"/>
        <v>0</v>
      </c>
      <c r="S25" s="155">
        <f t="shared" si="3"/>
        <v>0</v>
      </c>
      <c r="T25" s="155">
        <f t="shared" si="3"/>
        <v>0</v>
      </c>
      <c r="U25" s="155">
        <f t="shared" si="3"/>
        <v>0</v>
      </c>
      <c r="V25" s="155">
        <f t="shared" si="3"/>
        <v>0</v>
      </c>
      <c r="W25" s="155">
        <f t="shared" si="3"/>
        <v>0</v>
      </c>
      <c r="X25" s="155">
        <f t="shared" si="3"/>
        <v>0</v>
      </c>
      <c r="Y25" s="155">
        <f t="shared" si="4"/>
        <v>0</v>
      </c>
    </row>
    <row r="26" spans="1:25" x14ac:dyDescent="0.25">
      <c r="A26" s="10"/>
      <c r="B26" s="21"/>
      <c r="C26" s="18"/>
      <c r="D26" s="19"/>
      <c r="E26" s="23"/>
      <c r="F26" s="77"/>
      <c r="G26" s="25"/>
      <c r="H26" s="77"/>
      <c r="I26" s="3"/>
      <c r="J26" s="77"/>
      <c r="K26" s="17">
        <v>112</v>
      </c>
      <c r="L26" s="48" t="str">
        <f t="shared" si="1"/>
        <v>Lik fordeling</v>
      </c>
      <c r="M26" s="49"/>
      <c r="N26" s="155">
        <f t="shared" si="2"/>
        <v>0</v>
      </c>
      <c r="O26" s="155">
        <f t="shared" ref="O26:X35" si="5">ROUND(($I26*1000)*INDEX(Periodiserings_tabell,MATCH($K26,Periodiserings_koder,0),MATCH(O$9,Periodiserings_heading,0)),0)</f>
        <v>0</v>
      </c>
      <c r="P26" s="155">
        <f t="shared" si="5"/>
        <v>0</v>
      </c>
      <c r="Q26" s="155">
        <f t="shared" si="5"/>
        <v>0</v>
      </c>
      <c r="R26" s="155">
        <f t="shared" si="5"/>
        <v>0</v>
      </c>
      <c r="S26" s="155">
        <f t="shared" si="5"/>
        <v>0</v>
      </c>
      <c r="T26" s="155">
        <f t="shared" si="5"/>
        <v>0</v>
      </c>
      <c r="U26" s="155">
        <f t="shared" si="5"/>
        <v>0</v>
      </c>
      <c r="V26" s="155">
        <f t="shared" si="5"/>
        <v>0</v>
      </c>
      <c r="W26" s="155">
        <f t="shared" si="5"/>
        <v>0</v>
      </c>
      <c r="X26" s="155">
        <f t="shared" si="5"/>
        <v>0</v>
      </c>
      <c r="Y26" s="155">
        <f t="shared" si="4"/>
        <v>0</v>
      </c>
    </row>
    <row r="27" spans="1:25" x14ac:dyDescent="0.25">
      <c r="A27" s="10"/>
      <c r="B27" s="21"/>
      <c r="C27" s="18"/>
      <c r="D27" s="19"/>
      <c r="E27" s="23"/>
      <c r="F27" s="77"/>
      <c r="G27" s="25"/>
      <c r="H27" s="77"/>
      <c r="I27" s="3"/>
      <c r="J27" s="77"/>
      <c r="K27" s="17">
        <v>112</v>
      </c>
      <c r="L27" s="48" t="str">
        <f t="shared" si="1"/>
        <v>Lik fordeling</v>
      </c>
      <c r="M27" s="49"/>
      <c r="N27" s="155">
        <f t="shared" si="2"/>
        <v>0</v>
      </c>
      <c r="O27" s="155">
        <f t="shared" si="5"/>
        <v>0</v>
      </c>
      <c r="P27" s="155">
        <f t="shared" si="5"/>
        <v>0</v>
      </c>
      <c r="Q27" s="155">
        <f t="shared" si="5"/>
        <v>0</v>
      </c>
      <c r="R27" s="155">
        <f t="shared" si="5"/>
        <v>0</v>
      </c>
      <c r="S27" s="155">
        <f t="shared" si="5"/>
        <v>0</v>
      </c>
      <c r="T27" s="155">
        <f t="shared" si="5"/>
        <v>0</v>
      </c>
      <c r="U27" s="155">
        <f t="shared" si="5"/>
        <v>0</v>
      </c>
      <c r="V27" s="155">
        <f t="shared" si="5"/>
        <v>0</v>
      </c>
      <c r="W27" s="155">
        <f t="shared" si="5"/>
        <v>0</v>
      </c>
      <c r="X27" s="155">
        <f t="shared" si="5"/>
        <v>0</v>
      </c>
      <c r="Y27" s="155">
        <f t="shared" si="4"/>
        <v>0</v>
      </c>
    </row>
    <row r="28" spans="1:25" x14ac:dyDescent="0.25">
      <c r="A28" s="10"/>
      <c r="B28" s="21"/>
      <c r="C28" s="18"/>
      <c r="D28" s="19"/>
      <c r="E28" s="23"/>
      <c r="F28" s="77"/>
      <c r="G28" s="25"/>
      <c r="H28" s="77"/>
      <c r="I28" s="2"/>
      <c r="J28" s="77"/>
      <c r="K28" s="17">
        <v>112</v>
      </c>
      <c r="L28" s="48" t="str">
        <f t="shared" si="1"/>
        <v>Lik fordeling</v>
      </c>
      <c r="M28" s="49"/>
      <c r="N28" s="155">
        <f t="shared" si="2"/>
        <v>0</v>
      </c>
      <c r="O28" s="155">
        <f t="shared" si="5"/>
        <v>0</v>
      </c>
      <c r="P28" s="155">
        <f t="shared" si="5"/>
        <v>0</v>
      </c>
      <c r="Q28" s="155">
        <f t="shared" si="5"/>
        <v>0</v>
      </c>
      <c r="R28" s="155">
        <f t="shared" si="5"/>
        <v>0</v>
      </c>
      <c r="S28" s="155">
        <f t="shared" si="5"/>
        <v>0</v>
      </c>
      <c r="T28" s="155">
        <f t="shared" si="5"/>
        <v>0</v>
      </c>
      <c r="U28" s="155">
        <f t="shared" si="5"/>
        <v>0</v>
      </c>
      <c r="V28" s="155">
        <f t="shared" si="5"/>
        <v>0</v>
      </c>
      <c r="W28" s="155">
        <f t="shared" si="5"/>
        <v>0</v>
      </c>
      <c r="X28" s="155">
        <f t="shared" si="5"/>
        <v>0</v>
      </c>
      <c r="Y28" s="155">
        <f t="shared" si="4"/>
        <v>0</v>
      </c>
    </row>
    <row r="29" spans="1:25" x14ac:dyDescent="0.25">
      <c r="A29" s="10"/>
      <c r="B29" s="21"/>
      <c r="C29" s="21"/>
      <c r="D29" s="22"/>
      <c r="E29" s="23"/>
      <c r="F29" s="77"/>
      <c r="G29" s="25"/>
      <c r="H29" s="77"/>
      <c r="I29" s="3"/>
      <c r="J29" s="77"/>
      <c r="K29" s="17">
        <v>112</v>
      </c>
      <c r="L29" s="48" t="str">
        <f t="shared" si="1"/>
        <v>Lik fordeling</v>
      </c>
      <c r="M29" s="49"/>
      <c r="N29" s="155">
        <f t="shared" si="2"/>
        <v>0</v>
      </c>
      <c r="O29" s="155">
        <f t="shared" si="5"/>
        <v>0</v>
      </c>
      <c r="P29" s="155">
        <f t="shared" si="5"/>
        <v>0</v>
      </c>
      <c r="Q29" s="155">
        <f t="shared" si="5"/>
        <v>0</v>
      </c>
      <c r="R29" s="155">
        <f t="shared" si="5"/>
        <v>0</v>
      </c>
      <c r="S29" s="155">
        <f t="shared" si="5"/>
        <v>0</v>
      </c>
      <c r="T29" s="155">
        <f t="shared" si="5"/>
        <v>0</v>
      </c>
      <c r="U29" s="155">
        <f t="shared" si="5"/>
        <v>0</v>
      </c>
      <c r="V29" s="155">
        <f t="shared" si="5"/>
        <v>0</v>
      </c>
      <c r="W29" s="155">
        <f t="shared" si="5"/>
        <v>0</v>
      </c>
      <c r="X29" s="155">
        <f t="shared" si="5"/>
        <v>0</v>
      </c>
      <c r="Y29" s="155">
        <f t="shared" si="4"/>
        <v>0</v>
      </c>
    </row>
    <row r="30" spans="1:25" x14ac:dyDescent="0.25">
      <c r="A30" s="10"/>
      <c r="B30" s="21"/>
      <c r="C30" s="21"/>
      <c r="D30" s="22"/>
      <c r="E30" s="23"/>
      <c r="F30" s="77"/>
      <c r="G30" s="25"/>
      <c r="H30" s="77"/>
      <c r="I30" s="3"/>
      <c r="J30" s="77"/>
      <c r="K30" s="17">
        <v>112</v>
      </c>
      <c r="L30" s="48" t="str">
        <f t="shared" si="1"/>
        <v>Lik fordeling</v>
      </c>
      <c r="M30" s="49"/>
      <c r="N30" s="155">
        <f t="shared" si="2"/>
        <v>0</v>
      </c>
      <c r="O30" s="155">
        <f t="shared" si="5"/>
        <v>0</v>
      </c>
      <c r="P30" s="155">
        <f t="shared" si="5"/>
        <v>0</v>
      </c>
      <c r="Q30" s="155">
        <f t="shared" si="5"/>
        <v>0</v>
      </c>
      <c r="R30" s="155">
        <f t="shared" si="5"/>
        <v>0</v>
      </c>
      <c r="S30" s="155">
        <f t="shared" si="5"/>
        <v>0</v>
      </c>
      <c r="T30" s="155">
        <f t="shared" si="5"/>
        <v>0</v>
      </c>
      <c r="U30" s="155">
        <f t="shared" si="5"/>
        <v>0</v>
      </c>
      <c r="V30" s="155">
        <f t="shared" si="5"/>
        <v>0</v>
      </c>
      <c r="W30" s="155">
        <f t="shared" si="5"/>
        <v>0</v>
      </c>
      <c r="X30" s="155">
        <f t="shared" si="5"/>
        <v>0</v>
      </c>
      <c r="Y30" s="155">
        <f t="shared" si="4"/>
        <v>0</v>
      </c>
    </row>
    <row r="31" spans="1:25" x14ac:dyDescent="0.25">
      <c r="A31" s="10"/>
      <c r="B31" s="21"/>
      <c r="C31" s="21"/>
      <c r="D31" s="22"/>
      <c r="E31" s="23"/>
      <c r="F31" s="77"/>
      <c r="G31" s="25"/>
      <c r="H31" s="77"/>
      <c r="I31" s="3"/>
      <c r="J31" s="77"/>
      <c r="K31" s="17">
        <v>112</v>
      </c>
      <c r="L31" s="48" t="str">
        <f t="shared" si="1"/>
        <v>Lik fordeling</v>
      </c>
      <c r="M31" s="49"/>
      <c r="N31" s="155">
        <f t="shared" si="2"/>
        <v>0</v>
      </c>
      <c r="O31" s="155">
        <f t="shared" si="5"/>
        <v>0</v>
      </c>
      <c r="P31" s="155">
        <f t="shared" si="5"/>
        <v>0</v>
      </c>
      <c r="Q31" s="155">
        <f t="shared" si="5"/>
        <v>0</v>
      </c>
      <c r="R31" s="155">
        <f t="shared" si="5"/>
        <v>0</v>
      </c>
      <c r="S31" s="155">
        <f t="shared" si="5"/>
        <v>0</v>
      </c>
      <c r="T31" s="155">
        <f t="shared" si="5"/>
        <v>0</v>
      </c>
      <c r="U31" s="155">
        <f t="shared" si="5"/>
        <v>0</v>
      </c>
      <c r="V31" s="155">
        <f t="shared" si="5"/>
        <v>0</v>
      </c>
      <c r="W31" s="155">
        <f t="shared" si="5"/>
        <v>0</v>
      </c>
      <c r="X31" s="155">
        <f t="shared" si="5"/>
        <v>0</v>
      </c>
      <c r="Y31" s="155">
        <f t="shared" si="4"/>
        <v>0</v>
      </c>
    </row>
    <row r="32" spans="1:25" x14ac:dyDescent="0.25">
      <c r="A32" s="10"/>
      <c r="B32" s="21"/>
      <c r="C32" s="21"/>
      <c r="D32" s="22"/>
      <c r="E32" s="23"/>
      <c r="F32" s="77"/>
      <c r="G32" s="25"/>
      <c r="H32" s="77"/>
      <c r="I32" s="3"/>
      <c r="J32" s="77"/>
      <c r="K32" s="17">
        <v>112</v>
      </c>
      <c r="L32" s="48" t="str">
        <f t="shared" si="1"/>
        <v>Lik fordeling</v>
      </c>
      <c r="M32" s="49"/>
      <c r="N32" s="155">
        <f t="shared" si="2"/>
        <v>0</v>
      </c>
      <c r="O32" s="155">
        <f t="shared" si="5"/>
        <v>0</v>
      </c>
      <c r="P32" s="155">
        <f t="shared" si="5"/>
        <v>0</v>
      </c>
      <c r="Q32" s="155">
        <f t="shared" si="5"/>
        <v>0</v>
      </c>
      <c r="R32" s="155">
        <f t="shared" si="5"/>
        <v>0</v>
      </c>
      <c r="S32" s="155">
        <f t="shared" si="5"/>
        <v>0</v>
      </c>
      <c r="T32" s="155">
        <f t="shared" si="5"/>
        <v>0</v>
      </c>
      <c r="U32" s="155">
        <f t="shared" si="5"/>
        <v>0</v>
      </c>
      <c r="V32" s="155">
        <f t="shared" si="5"/>
        <v>0</v>
      </c>
      <c r="W32" s="155">
        <f t="shared" si="5"/>
        <v>0</v>
      </c>
      <c r="X32" s="155">
        <f t="shared" si="5"/>
        <v>0</v>
      </c>
      <c r="Y32" s="155">
        <f t="shared" si="4"/>
        <v>0</v>
      </c>
    </row>
    <row r="33" spans="1:25" x14ac:dyDescent="0.25">
      <c r="A33" s="10"/>
      <c r="B33" s="21"/>
      <c r="C33" s="21"/>
      <c r="D33" s="22"/>
      <c r="E33" s="23"/>
      <c r="F33" s="77"/>
      <c r="G33" s="25"/>
      <c r="H33" s="77"/>
      <c r="I33" s="3"/>
      <c r="J33" s="77"/>
      <c r="K33" s="17">
        <v>112</v>
      </c>
      <c r="L33" s="48" t="str">
        <f t="shared" si="1"/>
        <v>Lik fordeling</v>
      </c>
      <c r="M33" s="49"/>
      <c r="N33" s="155">
        <f t="shared" si="2"/>
        <v>0</v>
      </c>
      <c r="O33" s="155">
        <f t="shared" si="5"/>
        <v>0</v>
      </c>
      <c r="P33" s="155">
        <f t="shared" si="5"/>
        <v>0</v>
      </c>
      <c r="Q33" s="155">
        <f t="shared" si="5"/>
        <v>0</v>
      </c>
      <c r="R33" s="155">
        <f t="shared" si="5"/>
        <v>0</v>
      </c>
      <c r="S33" s="155">
        <f t="shared" si="5"/>
        <v>0</v>
      </c>
      <c r="T33" s="155">
        <f t="shared" si="5"/>
        <v>0</v>
      </c>
      <c r="U33" s="155">
        <f t="shared" si="5"/>
        <v>0</v>
      </c>
      <c r="V33" s="155">
        <f t="shared" si="5"/>
        <v>0</v>
      </c>
      <c r="W33" s="155">
        <f t="shared" si="5"/>
        <v>0</v>
      </c>
      <c r="X33" s="155">
        <f t="shared" si="5"/>
        <v>0</v>
      </c>
      <c r="Y33" s="155">
        <f t="shared" si="4"/>
        <v>0</v>
      </c>
    </row>
    <row r="34" spans="1:25" x14ac:dyDescent="0.25">
      <c r="A34" s="10"/>
      <c r="B34" s="21"/>
      <c r="C34" s="21"/>
      <c r="D34" s="22"/>
      <c r="E34" s="23"/>
      <c r="F34" s="77"/>
      <c r="G34" s="25"/>
      <c r="H34" s="77"/>
      <c r="I34" s="2"/>
      <c r="J34" s="77"/>
      <c r="K34" s="17">
        <v>112</v>
      </c>
      <c r="L34" s="48" t="str">
        <f t="shared" si="1"/>
        <v>Lik fordeling</v>
      </c>
      <c r="M34" s="49"/>
      <c r="N34" s="155">
        <f t="shared" si="2"/>
        <v>0</v>
      </c>
      <c r="O34" s="155">
        <f t="shared" si="5"/>
        <v>0</v>
      </c>
      <c r="P34" s="155">
        <f t="shared" si="5"/>
        <v>0</v>
      </c>
      <c r="Q34" s="155">
        <f t="shared" si="5"/>
        <v>0</v>
      </c>
      <c r="R34" s="155">
        <f t="shared" si="5"/>
        <v>0</v>
      </c>
      <c r="S34" s="155">
        <f t="shared" si="5"/>
        <v>0</v>
      </c>
      <c r="T34" s="155">
        <f t="shared" si="5"/>
        <v>0</v>
      </c>
      <c r="U34" s="155">
        <f t="shared" si="5"/>
        <v>0</v>
      </c>
      <c r="V34" s="155">
        <f t="shared" si="5"/>
        <v>0</v>
      </c>
      <c r="W34" s="155">
        <f t="shared" si="5"/>
        <v>0</v>
      </c>
      <c r="X34" s="155">
        <f t="shared" si="5"/>
        <v>0</v>
      </c>
      <c r="Y34" s="155">
        <f t="shared" si="4"/>
        <v>0</v>
      </c>
    </row>
    <row r="35" spans="1:25" x14ac:dyDescent="0.25">
      <c r="A35" s="10"/>
      <c r="B35" s="21"/>
      <c r="C35" s="21"/>
      <c r="D35" s="22"/>
      <c r="E35" s="23"/>
      <c r="F35" s="77"/>
      <c r="G35" s="25"/>
      <c r="H35" s="77"/>
      <c r="I35" s="3"/>
      <c r="J35" s="77"/>
      <c r="K35" s="17">
        <v>112</v>
      </c>
      <c r="L35" s="48" t="str">
        <f t="shared" si="1"/>
        <v>Lik fordeling</v>
      </c>
      <c r="M35" s="49"/>
      <c r="N35" s="155">
        <f t="shared" si="2"/>
        <v>0</v>
      </c>
      <c r="O35" s="155">
        <f t="shared" si="5"/>
        <v>0</v>
      </c>
      <c r="P35" s="155">
        <f t="shared" si="5"/>
        <v>0</v>
      </c>
      <c r="Q35" s="155">
        <f t="shared" si="5"/>
        <v>0</v>
      </c>
      <c r="R35" s="155">
        <f t="shared" si="5"/>
        <v>0</v>
      </c>
      <c r="S35" s="155">
        <f t="shared" si="5"/>
        <v>0</v>
      </c>
      <c r="T35" s="155">
        <f t="shared" si="5"/>
        <v>0</v>
      </c>
      <c r="U35" s="155">
        <f t="shared" si="5"/>
        <v>0</v>
      </c>
      <c r="V35" s="155">
        <f t="shared" si="5"/>
        <v>0</v>
      </c>
      <c r="W35" s="155">
        <f t="shared" si="5"/>
        <v>0</v>
      </c>
      <c r="X35" s="155">
        <f t="shared" si="5"/>
        <v>0</v>
      </c>
      <c r="Y35" s="155">
        <f t="shared" si="4"/>
        <v>0</v>
      </c>
    </row>
    <row r="36" spans="1:25" x14ac:dyDescent="0.25">
      <c r="A36" s="10"/>
      <c r="B36" s="21"/>
      <c r="C36" s="21"/>
      <c r="D36" s="22"/>
      <c r="E36" s="23"/>
      <c r="F36" s="77"/>
      <c r="G36" s="25"/>
      <c r="H36" s="77"/>
      <c r="I36" s="3"/>
      <c r="J36" s="77"/>
      <c r="K36" s="17">
        <v>112</v>
      </c>
      <c r="L36" s="48" t="str">
        <f t="shared" si="1"/>
        <v>Lik fordeling</v>
      </c>
      <c r="M36" s="49"/>
      <c r="N36" s="155">
        <f t="shared" si="2"/>
        <v>0</v>
      </c>
      <c r="O36" s="155">
        <f t="shared" ref="O36:X45" si="6">ROUND(($I36*1000)*INDEX(Periodiserings_tabell,MATCH($K36,Periodiserings_koder,0),MATCH(O$9,Periodiserings_heading,0)),0)</f>
        <v>0</v>
      </c>
      <c r="P36" s="155">
        <f t="shared" si="6"/>
        <v>0</v>
      </c>
      <c r="Q36" s="155">
        <f t="shared" si="6"/>
        <v>0</v>
      </c>
      <c r="R36" s="155">
        <f t="shared" si="6"/>
        <v>0</v>
      </c>
      <c r="S36" s="155">
        <f t="shared" si="6"/>
        <v>0</v>
      </c>
      <c r="T36" s="155">
        <f t="shared" si="6"/>
        <v>0</v>
      </c>
      <c r="U36" s="155">
        <f t="shared" si="6"/>
        <v>0</v>
      </c>
      <c r="V36" s="155">
        <f t="shared" si="6"/>
        <v>0</v>
      </c>
      <c r="W36" s="155">
        <f t="shared" si="6"/>
        <v>0</v>
      </c>
      <c r="X36" s="155">
        <f t="shared" si="6"/>
        <v>0</v>
      </c>
      <c r="Y36" s="155">
        <f t="shared" si="4"/>
        <v>0</v>
      </c>
    </row>
    <row r="37" spans="1:25" x14ac:dyDescent="0.25">
      <c r="A37" s="10"/>
      <c r="B37" s="21"/>
      <c r="C37" s="21"/>
      <c r="D37" s="22"/>
      <c r="E37" s="23"/>
      <c r="F37" s="77"/>
      <c r="G37" s="25"/>
      <c r="H37" s="77"/>
      <c r="I37" s="3"/>
      <c r="J37" s="77"/>
      <c r="K37" s="17">
        <v>112</v>
      </c>
      <c r="L37" s="48" t="str">
        <f t="shared" si="1"/>
        <v>Lik fordeling</v>
      </c>
      <c r="M37" s="49"/>
      <c r="N37" s="155">
        <f t="shared" si="2"/>
        <v>0</v>
      </c>
      <c r="O37" s="155">
        <f t="shared" si="6"/>
        <v>0</v>
      </c>
      <c r="P37" s="155">
        <f t="shared" si="6"/>
        <v>0</v>
      </c>
      <c r="Q37" s="155">
        <f t="shared" si="6"/>
        <v>0</v>
      </c>
      <c r="R37" s="155">
        <f t="shared" si="6"/>
        <v>0</v>
      </c>
      <c r="S37" s="155">
        <f t="shared" si="6"/>
        <v>0</v>
      </c>
      <c r="T37" s="155">
        <f t="shared" si="6"/>
        <v>0</v>
      </c>
      <c r="U37" s="155">
        <f t="shared" si="6"/>
        <v>0</v>
      </c>
      <c r="V37" s="155">
        <f t="shared" si="6"/>
        <v>0</v>
      </c>
      <c r="W37" s="155">
        <f t="shared" si="6"/>
        <v>0</v>
      </c>
      <c r="X37" s="155">
        <f t="shared" si="6"/>
        <v>0</v>
      </c>
      <c r="Y37" s="155">
        <f t="shared" si="4"/>
        <v>0</v>
      </c>
    </row>
    <row r="38" spans="1:25" x14ac:dyDescent="0.25">
      <c r="A38" s="10"/>
      <c r="B38" s="21"/>
      <c r="C38" s="21"/>
      <c r="D38" s="22"/>
      <c r="E38" s="23"/>
      <c r="F38" s="77"/>
      <c r="G38" s="25"/>
      <c r="H38" s="77"/>
      <c r="I38" s="3"/>
      <c r="J38" s="77"/>
      <c r="K38" s="17">
        <v>112</v>
      </c>
      <c r="L38" s="48" t="str">
        <f t="shared" si="1"/>
        <v>Lik fordeling</v>
      </c>
      <c r="M38" s="49"/>
      <c r="N38" s="155">
        <f t="shared" si="2"/>
        <v>0</v>
      </c>
      <c r="O38" s="155">
        <f t="shared" si="6"/>
        <v>0</v>
      </c>
      <c r="P38" s="155">
        <f t="shared" si="6"/>
        <v>0</v>
      </c>
      <c r="Q38" s="155">
        <f t="shared" si="6"/>
        <v>0</v>
      </c>
      <c r="R38" s="155">
        <f t="shared" si="6"/>
        <v>0</v>
      </c>
      <c r="S38" s="155">
        <f t="shared" si="6"/>
        <v>0</v>
      </c>
      <c r="T38" s="155">
        <f t="shared" si="6"/>
        <v>0</v>
      </c>
      <c r="U38" s="155">
        <f t="shared" si="6"/>
        <v>0</v>
      </c>
      <c r="V38" s="155">
        <f t="shared" si="6"/>
        <v>0</v>
      </c>
      <c r="W38" s="155">
        <f t="shared" si="6"/>
        <v>0</v>
      </c>
      <c r="X38" s="155">
        <f t="shared" si="6"/>
        <v>0</v>
      </c>
      <c r="Y38" s="155">
        <f t="shared" si="4"/>
        <v>0</v>
      </c>
    </row>
    <row r="39" spans="1:25" x14ac:dyDescent="0.25">
      <c r="A39" s="10"/>
      <c r="B39" s="21"/>
      <c r="C39" s="21"/>
      <c r="D39" s="22"/>
      <c r="E39" s="23"/>
      <c r="F39" s="77"/>
      <c r="G39" s="25"/>
      <c r="H39" s="77"/>
      <c r="I39" s="3"/>
      <c r="J39" s="77"/>
      <c r="K39" s="17">
        <v>112</v>
      </c>
      <c r="L39" s="48" t="str">
        <f t="shared" si="1"/>
        <v>Lik fordeling</v>
      </c>
      <c r="M39" s="49"/>
      <c r="N39" s="155">
        <f t="shared" si="2"/>
        <v>0</v>
      </c>
      <c r="O39" s="155">
        <f t="shared" si="6"/>
        <v>0</v>
      </c>
      <c r="P39" s="155">
        <f t="shared" si="6"/>
        <v>0</v>
      </c>
      <c r="Q39" s="155">
        <f t="shared" si="6"/>
        <v>0</v>
      </c>
      <c r="R39" s="155">
        <f t="shared" si="6"/>
        <v>0</v>
      </c>
      <c r="S39" s="155">
        <f t="shared" si="6"/>
        <v>0</v>
      </c>
      <c r="T39" s="155">
        <f t="shared" si="6"/>
        <v>0</v>
      </c>
      <c r="U39" s="155">
        <f t="shared" si="6"/>
        <v>0</v>
      </c>
      <c r="V39" s="155">
        <f t="shared" si="6"/>
        <v>0</v>
      </c>
      <c r="W39" s="155">
        <f t="shared" si="6"/>
        <v>0</v>
      </c>
      <c r="X39" s="155">
        <f t="shared" si="6"/>
        <v>0</v>
      </c>
      <c r="Y39" s="155">
        <f t="shared" si="4"/>
        <v>0</v>
      </c>
    </row>
    <row r="40" spans="1:25" x14ac:dyDescent="0.25">
      <c r="A40" s="10"/>
      <c r="B40" s="21"/>
      <c r="C40" s="21"/>
      <c r="D40" s="22"/>
      <c r="E40" s="23"/>
      <c r="F40" s="77"/>
      <c r="G40" s="25"/>
      <c r="H40" s="77"/>
      <c r="I40" s="2"/>
      <c r="J40" s="77"/>
      <c r="K40" s="17">
        <v>112</v>
      </c>
      <c r="L40" s="48" t="str">
        <f t="shared" si="1"/>
        <v>Lik fordeling</v>
      </c>
      <c r="M40" s="49"/>
      <c r="N40" s="155">
        <f t="shared" si="2"/>
        <v>0</v>
      </c>
      <c r="O40" s="155">
        <f t="shared" si="6"/>
        <v>0</v>
      </c>
      <c r="P40" s="155">
        <f t="shared" si="6"/>
        <v>0</v>
      </c>
      <c r="Q40" s="155">
        <f t="shared" si="6"/>
        <v>0</v>
      </c>
      <c r="R40" s="155">
        <f t="shared" si="6"/>
        <v>0</v>
      </c>
      <c r="S40" s="155">
        <f t="shared" si="6"/>
        <v>0</v>
      </c>
      <c r="T40" s="155">
        <f t="shared" si="6"/>
        <v>0</v>
      </c>
      <c r="U40" s="155">
        <f t="shared" si="6"/>
        <v>0</v>
      </c>
      <c r="V40" s="155">
        <f t="shared" si="6"/>
        <v>0</v>
      </c>
      <c r="W40" s="155">
        <f t="shared" si="6"/>
        <v>0</v>
      </c>
      <c r="X40" s="155">
        <f t="shared" si="6"/>
        <v>0</v>
      </c>
      <c r="Y40" s="155">
        <f t="shared" si="4"/>
        <v>0</v>
      </c>
    </row>
    <row r="41" spans="1:25" x14ac:dyDescent="0.25">
      <c r="A41" s="10"/>
      <c r="B41" s="21"/>
      <c r="C41" s="21"/>
      <c r="D41" s="22"/>
      <c r="E41" s="23"/>
      <c r="F41" s="77"/>
      <c r="G41" s="25"/>
      <c r="H41" s="77"/>
      <c r="I41" s="3"/>
      <c r="J41" s="77"/>
      <c r="K41" s="17">
        <v>112</v>
      </c>
      <c r="L41" s="48" t="str">
        <f t="shared" si="1"/>
        <v>Lik fordeling</v>
      </c>
      <c r="M41" s="49"/>
      <c r="N41" s="155">
        <f t="shared" si="2"/>
        <v>0</v>
      </c>
      <c r="O41" s="155">
        <f t="shared" si="6"/>
        <v>0</v>
      </c>
      <c r="P41" s="155">
        <f t="shared" si="6"/>
        <v>0</v>
      </c>
      <c r="Q41" s="155">
        <f t="shared" si="6"/>
        <v>0</v>
      </c>
      <c r="R41" s="155">
        <f t="shared" si="6"/>
        <v>0</v>
      </c>
      <c r="S41" s="155">
        <f t="shared" si="6"/>
        <v>0</v>
      </c>
      <c r="T41" s="155">
        <f t="shared" si="6"/>
        <v>0</v>
      </c>
      <c r="U41" s="155">
        <f t="shared" si="6"/>
        <v>0</v>
      </c>
      <c r="V41" s="155">
        <f t="shared" si="6"/>
        <v>0</v>
      </c>
      <c r="W41" s="155">
        <f t="shared" si="6"/>
        <v>0</v>
      </c>
      <c r="X41" s="155">
        <f t="shared" si="6"/>
        <v>0</v>
      </c>
      <c r="Y41" s="155">
        <f t="shared" si="4"/>
        <v>0</v>
      </c>
    </row>
    <row r="42" spans="1:25" x14ac:dyDescent="0.25">
      <c r="A42" s="10"/>
      <c r="B42" s="21"/>
      <c r="C42" s="21"/>
      <c r="D42" s="22"/>
      <c r="E42" s="23"/>
      <c r="F42" s="77"/>
      <c r="G42" s="25"/>
      <c r="H42" s="77"/>
      <c r="I42" s="3"/>
      <c r="J42" s="77"/>
      <c r="K42" s="17">
        <v>112</v>
      </c>
      <c r="L42" s="48" t="str">
        <f t="shared" si="1"/>
        <v>Lik fordeling</v>
      </c>
      <c r="M42" s="49"/>
      <c r="N42" s="155">
        <f t="shared" ref="N42:N73" si="7">ROUND(($I42*1000)*INDEX(Periodiserings_tabell,MATCH($K42,Periodiserings_koder,0),MATCH(N$9,Periodiserings_heading,0)),0)</f>
        <v>0</v>
      </c>
      <c r="O42" s="155">
        <f t="shared" si="6"/>
        <v>0</v>
      </c>
      <c r="P42" s="155">
        <f t="shared" si="6"/>
        <v>0</v>
      </c>
      <c r="Q42" s="155">
        <f t="shared" si="6"/>
        <v>0</v>
      </c>
      <c r="R42" s="155">
        <f t="shared" si="6"/>
        <v>0</v>
      </c>
      <c r="S42" s="155">
        <f t="shared" si="6"/>
        <v>0</v>
      </c>
      <c r="T42" s="155">
        <f t="shared" si="6"/>
        <v>0</v>
      </c>
      <c r="U42" s="155">
        <f t="shared" si="6"/>
        <v>0</v>
      </c>
      <c r="V42" s="155">
        <f t="shared" si="6"/>
        <v>0</v>
      </c>
      <c r="W42" s="155">
        <f t="shared" si="6"/>
        <v>0</v>
      </c>
      <c r="X42" s="155">
        <f t="shared" si="6"/>
        <v>0</v>
      </c>
      <c r="Y42" s="155">
        <f t="shared" si="4"/>
        <v>0</v>
      </c>
    </row>
    <row r="43" spans="1:25" x14ac:dyDescent="0.25">
      <c r="A43" s="10"/>
      <c r="B43" s="21"/>
      <c r="C43" s="21"/>
      <c r="D43" s="22"/>
      <c r="E43" s="23"/>
      <c r="F43" s="77"/>
      <c r="G43" s="25"/>
      <c r="H43" s="77"/>
      <c r="I43" s="3"/>
      <c r="J43" s="77"/>
      <c r="K43" s="17">
        <v>112</v>
      </c>
      <c r="L43" s="48" t="str">
        <f t="shared" si="1"/>
        <v>Lik fordeling</v>
      </c>
      <c r="M43" s="49"/>
      <c r="N43" s="155">
        <f t="shared" si="7"/>
        <v>0</v>
      </c>
      <c r="O43" s="155">
        <f t="shared" si="6"/>
        <v>0</v>
      </c>
      <c r="P43" s="155">
        <f t="shared" si="6"/>
        <v>0</v>
      </c>
      <c r="Q43" s="155">
        <f t="shared" si="6"/>
        <v>0</v>
      </c>
      <c r="R43" s="155">
        <f t="shared" si="6"/>
        <v>0</v>
      </c>
      <c r="S43" s="155">
        <f t="shared" si="6"/>
        <v>0</v>
      </c>
      <c r="T43" s="155">
        <f t="shared" si="6"/>
        <v>0</v>
      </c>
      <c r="U43" s="155">
        <f t="shared" si="6"/>
        <v>0</v>
      </c>
      <c r="V43" s="155">
        <f t="shared" si="6"/>
        <v>0</v>
      </c>
      <c r="W43" s="155">
        <f t="shared" si="6"/>
        <v>0</v>
      </c>
      <c r="X43" s="155">
        <f t="shared" si="6"/>
        <v>0</v>
      </c>
      <c r="Y43" s="155">
        <f t="shared" si="4"/>
        <v>0</v>
      </c>
    </row>
    <row r="44" spans="1:25" x14ac:dyDescent="0.25">
      <c r="A44" s="10"/>
      <c r="B44" s="21"/>
      <c r="C44" s="21"/>
      <c r="D44" s="22"/>
      <c r="E44" s="23"/>
      <c r="F44" s="77"/>
      <c r="G44" s="25"/>
      <c r="H44" s="77"/>
      <c r="I44" s="3"/>
      <c r="J44" s="77"/>
      <c r="K44" s="17">
        <v>112</v>
      </c>
      <c r="L44" s="48" t="str">
        <f t="shared" si="1"/>
        <v>Lik fordeling</v>
      </c>
      <c r="M44" s="49"/>
      <c r="N44" s="155">
        <f t="shared" si="7"/>
        <v>0</v>
      </c>
      <c r="O44" s="155">
        <f t="shared" si="6"/>
        <v>0</v>
      </c>
      <c r="P44" s="155">
        <f t="shared" si="6"/>
        <v>0</v>
      </c>
      <c r="Q44" s="155">
        <f t="shared" si="6"/>
        <v>0</v>
      </c>
      <c r="R44" s="155">
        <f t="shared" si="6"/>
        <v>0</v>
      </c>
      <c r="S44" s="155">
        <f t="shared" si="6"/>
        <v>0</v>
      </c>
      <c r="T44" s="155">
        <f t="shared" si="6"/>
        <v>0</v>
      </c>
      <c r="U44" s="155">
        <f t="shared" si="6"/>
        <v>0</v>
      </c>
      <c r="V44" s="155">
        <f t="shared" si="6"/>
        <v>0</v>
      </c>
      <c r="W44" s="155">
        <f t="shared" si="6"/>
        <v>0</v>
      </c>
      <c r="X44" s="155">
        <f t="shared" si="6"/>
        <v>0</v>
      </c>
      <c r="Y44" s="155">
        <f t="shared" si="4"/>
        <v>0</v>
      </c>
    </row>
    <row r="45" spans="1:25" x14ac:dyDescent="0.25">
      <c r="A45" s="10"/>
      <c r="B45" s="21"/>
      <c r="C45" s="21"/>
      <c r="D45" s="22"/>
      <c r="E45" s="23"/>
      <c r="F45" s="77"/>
      <c r="G45" s="25"/>
      <c r="H45" s="77"/>
      <c r="I45" s="3"/>
      <c r="J45" s="77"/>
      <c r="K45" s="17">
        <v>112</v>
      </c>
      <c r="L45" s="48" t="str">
        <f t="shared" si="1"/>
        <v>Lik fordeling</v>
      </c>
      <c r="M45" s="49"/>
      <c r="N45" s="155">
        <f t="shared" si="7"/>
        <v>0</v>
      </c>
      <c r="O45" s="155">
        <f t="shared" si="6"/>
        <v>0</v>
      </c>
      <c r="P45" s="155">
        <f t="shared" si="6"/>
        <v>0</v>
      </c>
      <c r="Q45" s="155">
        <f t="shared" si="6"/>
        <v>0</v>
      </c>
      <c r="R45" s="155">
        <f t="shared" si="6"/>
        <v>0</v>
      </c>
      <c r="S45" s="155">
        <f t="shared" si="6"/>
        <v>0</v>
      </c>
      <c r="T45" s="155">
        <f t="shared" si="6"/>
        <v>0</v>
      </c>
      <c r="U45" s="155">
        <f t="shared" si="6"/>
        <v>0</v>
      </c>
      <c r="V45" s="155">
        <f t="shared" si="6"/>
        <v>0</v>
      </c>
      <c r="W45" s="155">
        <f t="shared" si="6"/>
        <v>0</v>
      </c>
      <c r="X45" s="155">
        <f t="shared" si="6"/>
        <v>0</v>
      </c>
      <c r="Y45" s="155">
        <f t="shared" si="4"/>
        <v>0</v>
      </c>
    </row>
    <row r="46" spans="1:25" x14ac:dyDescent="0.25">
      <c r="A46" s="10"/>
      <c r="B46" s="21"/>
      <c r="C46" s="21"/>
      <c r="D46" s="22"/>
      <c r="E46" s="23"/>
      <c r="F46" s="77"/>
      <c r="G46" s="25"/>
      <c r="H46" s="77"/>
      <c r="I46" s="2"/>
      <c r="J46" s="77"/>
      <c r="K46" s="17">
        <v>112</v>
      </c>
      <c r="L46" s="48" t="str">
        <f t="shared" si="1"/>
        <v>Lik fordeling</v>
      </c>
      <c r="M46" s="49"/>
      <c r="N46" s="155">
        <f t="shared" si="7"/>
        <v>0</v>
      </c>
      <c r="O46" s="155">
        <f t="shared" ref="O46:X55" si="8">ROUND(($I46*1000)*INDEX(Periodiserings_tabell,MATCH($K46,Periodiserings_koder,0),MATCH(O$9,Periodiserings_heading,0)),0)</f>
        <v>0</v>
      </c>
      <c r="P46" s="155">
        <f t="shared" si="8"/>
        <v>0</v>
      </c>
      <c r="Q46" s="155">
        <f t="shared" si="8"/>
        <v>0</v>
      </c>
      <c r="R46" s="155">
        <f t="shared" si="8"/>
        <v>0</v>
      </c>
      <c r="S46" s="155">
        <f t="shared" si="8"/>
        <v>0</v>
      </c>
      <c r="T46" s="155">
        <f t="shared" si="8"/>
        <v>0</v>
      </c>
      <c r="U46" s="155">
        <f t="shared" si="8"/>
        <v>0</v>
      </c>
      <c r="V46" s="155">
        <f t="shared" si="8"/>
        <v>0</v>
      </c>
      <c r="W46" s="155">
        <f t="shared" si="8"/>
        <v>0</v>
      </c>
      <c r="X46" s="155">
        <f t="shared" si="8"/>
        <v>0</v>
      </c>
      <c r="Y46" s="155">
        <f t="shared" si="4"/>
        <v>0</v>
      </c>
    </row>
    <row r="47" spans="1:25" x14ac:dyDescent="0.25">
      <c r="A47" s="10"/>
      <c r="B47" s="21"/>
      <c r="C47" s="21"/>
      <c r="D47" s="22"/>
      <c r="E47" s="23"/>
      <c r="F47" s="77"/>
      <c r="G47" s="25"/>
      <c r="H47" s="77"/>
      <c r="I47" s="3"/>
      <c r="J47" s="77"/>
      <c r="K47" s="17">
        <v>112</v>
      </c>
      <c r="L47" s="48" t="str">
        <f t="shared" si="1"/>
        <v>Lik fordeling</v>
      </c>
      <c r="M47" s="49"/>
      <c r="N47" s="155">
        <f t="shared" si="7"/>
        <v>0</v>
      </c>
      <c r="O47" s="155">
        <f t="shared" si="8"/>
        <v>0</v>
      </c>
      <c r="P47" s="155">
        <f t="shared" si="8"/>
        <v>0</v>
      </c>
      <c r="Q47" s="155">
        <f t="shared" si="8"/>
        <v>0</v>
      </c>
      <c r="R47" s="155">
        <f t="shared" si="8"/>
        <v>0</v>
      </c>
      <c r="S47" s="155">
        <f t="shared" si="8"/>
        <v>0</v>
      </c>
      <c r="T47" s="155">
        <f t="shared" si="8"/>
        <v>0</v>
      </c>
      <c r="U47" s="155">
        <f t="shared" si="8"/>
        <v>0</v>
      </c>
      <c r="V47" s="155">
        <f t="shared" si="8"/>
        <v>0</v>
      </c>
      <c r="W47" s="155">
        <f t="shared" si="8"/>
        <v>0</v>
      </c>
      <c r="X47" s="155">
        <f t="shared" si="8"/>
        <v>0</v>
      </c>
      <c r="Y47" s="155">
        <f t="shared" si="4"/>
        <v>0</v>
      </c>
    </row>
    <row r="48" spans="1:25" x14ac:dyDescent="0.25">
      <c r="A48" s="10"/>
      <c r="B48" s="21"/>
      <c r="C48" s="21"/>
      <c r="D48" s="22"/>
      <c r="E48" s="23"/>
      <c r="F48" s="77"/>
      <c r="G48" s="25"/>
      <c r="H48" s="77"/>
      <c r="I48" s="3"/>
      <c r="J48" s="77"/>
      <c r="K48" s="17">
        <v>112</v>
      </c>
      <c r="L48" s="48" t="str">
        <f t="shared" si="1"/>
        <v>Lik fordeling</v>
      </c>
      <c r="M48" s="49"/>
      <c r="N48" s="155">
        <f t="shared" si="7"/>
        <v>0</v>
      </c>
      <c r="O48" s="155">
        <f t="shared" si="8"/>
        <v>0</v>
      </c>
      <c r="P48" s="155">
        <f t="shared" si="8"/>
        <v>0</v>
      </c>
      <c r="Q48" s="155">
        <f t="shared" si="8"/>
        <v>0</v>
      </c>
      <c r="R48" s="155">
        <f t="shared" si="8"/>
        <v>0</v>
      </c>
      <c r="S48" s="155">
        <f t="shared" si="8"/>
        <v>0</v>
      </c>
      <c r="T48" s="155">
        <f t="shared" si="8"/>
        <v>0</v>
      </c>
      <c r="U48" s="155">
        <f t="shared" si="8"/>
        <v>0</v>
      </c>
      <c r="V48" s="155">
        <f t="shared" si="8"/>
        <v>0</v>
      </c>
      <c r="W48" s="155">
        <f t="shared" si="8"/>
        <v>0</v>
      </c>
      <c r="X48" s="155">
        <f t="shared" si="8"/>
        <v>0</v>
      </c>
      <c r="Y48" s="155">
        <f t="shared" si="4"/>
        <v>0</v>
      </c>
    </row>
    <row r="49" spans="1:25" x14ac:dyDescent="0.25">
      <c r="A49" s="10"/>
      <c r="B49" s="21"/>
      <c r="C49" s="21"/>
      <c r="D49" s="22"/>
      <c r="E49" s="23"/>
      <c r="F49" s="77"/>
      <c r="G49" s="25"/>
      <c r="H49" s="77"/>
      <c r="I49" s="3"/>
      <c r="J49" s="77"/>
      <c r="K49" s="17">
        <v>112</v>
      </c>
      <c r="L49" s="48" t="str">
        <f t="shared" si="1"/>
        <v>Lik fordeling</v>
      </c>
      <c r="M49" s="49"/>
      <c r="N49" s="155">
        <f t="shared" si="7"/>
        <v>0</v>
      </c>
      <c r="O49" s="155">
        <f t="shared" si="8"/>
        <v>0</v>
      </c>
      <c r="P49" s="155">
        <f t="shared" si="8"/>
        <v>0</v>
      </c>
      <c r="Q49" s="155">
        <f t="shared" si="8"/>
        <v>0</v>
      </c>
      <c r="R49" s="155">
        <f t="shared" si="8"/>
        <v>0</v>
      </c>
      <c r="S49" s="155">
        <f t="shared" si="8"/>
        <v>0</v>
      </c>
      <c r="T49" s="155">
        <f t="shared" si="8"/>
        <v>0</v>
      </c>
      <c r="U49" s="155">
        <f t="shared" si="8"/>
        <v>0</v>
      </c>
      <c r="V49" s="155">
        <f t="shared" si="8"/>
        <v>0</v>
      </c>
      <c r="W49" s="155">
        <f t="shared" si="8"/>
        <v>0</v>
      </c>
      <c r="X49" s="155">
        <f t="shared" si="8"/>
        <v>0</v>
      </c>
      <c r="Y49" s="155">
        <f t="shared" si="4"/>
        <v>0</v>
      </c>
    </row>
    <row r="50" spans="1:25" x14ac:dyDescent="0.25">
      <c r="A50" s="10"/>
      <c r="B50" s="21"/>
      <c r="C50" s="21"/>
      <c r="D50" s="22"/>
      <c r="E50" s="23"/>
      <c r="F50" s="77"/>
      <c r="G50" s="25"/>
      <c r="H50" s="77"/>
      <c r="I50" s="3"/>
      <c r="J50" s="77"/>
      <c r="K50" s="17">
        <v>112</v>
      </c>
      <c r="L50" s="48" t="str">
        <f t="shared" si="1"/>
        <v>Lik fordeling</v>
      </c>
      <c r="M50" s="49"/>
      <c r="N50" s="155">
        <f t="shared" si="7"/>
        <v>0</v>
      </c>
      <c r="O50" s="155">
        <f t="shared" si="8"/>
        <v>0</v>
      </c>
      <c r="P50" s="155">
        <f t="shared" si="8"/>
        <v>0</v>
      </c>
      <c r="Q50" s="155">
        <f t="shared" si="8"/>
        <v>0</v>
      </c>
      <c r="R50" s="155">
        <f t="shared" si="8"/>
        <v>0</v>
      </c>
      <c r="S50" s="155">
        <f t="shared" si="8"/>
        <v>0</v>
      </c>
      <c r="T50" s="155">
        <f t="shared" si="8"/>
        <v>0</v>
      </c>
      <c r="U50" s="155">
        <f t="shared" si="8"/>
        <v>0</v>
      </c>
      <c r="V50" s="155">
        <f t="shared" si="8"/>
        <v>0</v>
      </c>
      <c r="W50" s="155">
        <f t="shared" si="8"/>
        <v>0</v>
      </c>
      <c r="X50" s="155">
        <f t="shared" si="8"/>
        <v>0</v>
      </c>
      <c r="Y50" s="155">
        <f t="shared" si="4"/>
        <v>0</v>
      </c>
    </row>
    <row r="51" spans="1:25" x14ac:dyDescent="0.25">
      <c r="A51" s="10"/>
      <c r="B51" s="21"/>
      <c r="C51" s="21"/>
      <c r="D51" s="22"/>
      <c r="E51" s="23"/>
      <c r="F51" s="77"/>
      <c r="G51" s="25"/>
      <c r="H51" s="77"/>
      <c r="I51" s="3"/>
      <c r="J51" s="77"/>
      <c r="K51" s="17">
        <v>112</v>
      </c>
      <c r="L51" s="48" t="str">
        <f t="shared" si="1"/>
        <v>Lik fordeling</v>
      </c>
      <c r="M51" s="49"/>
      <c r="N51" s="155">
        <f t="shared" si="7"/>
        <v>0</v>
      </c>
      <c r="O51" s="155">
        <f t="shared" si="8"/>
        <v>0</v>
      </c>
      <c r="P51" s="155">
        <f t="shared" si="8"/>
        <v>0</v>
      </c>
      <c r="Q51" s="155">
        <f t="shared" si="8"/>
        <v>0</v>
      </c>
      <c r="R51" s="155">
        <f t="shared" si="8"/>
        <v>0</v>
      </c>
      <c r="S51" s="155">
        <f t="shared" si="8"/>
        <v>0</v>
      </c>
      <c r="T51" s="155">
        <f t="shared" si="8"/>
        <v>0</v>
      </c>
      <c r="U51" s="155">
        <f t="shared" si="8"/>
        <v>0</v>
      </c>
      <c r="V51" s="155">
        <f t="shared" si="8"/>
        <v>0</v>
      </c>
      <c r="W51" s="155">
        <f t="shared" si="8"/>
        <v>0</v>
      </c>
      <c r="X51" s="155">
        <f t="shared" si="8"/>
        <v>0</v>
      </c>
      <c r="Y51" s="155">
        <f t="shared" ref="Y51:Y69" si="9">ROUND(I51,0)*1000-SUM(N51:X51)</f>
        <v>0</v>
      </c>
    </row>
    <row r="52" spans="1:25" x14ac:dyDescent="0.25">
      <c r="A52" s="10"/>
      <c r="B52" s="21"/>
      <c r="C52" s="21"/>
      <c r="D52" s="22"/>
      <c r="E52" s="23"/>
      <c r="F52" s="77"/>
      <c r="G52" s="25"/>
      <c r="H52" s="77"/>
      <c r="I52" s="3"/>
      <c r="J52" s="77"/>
      <c r="K52" s="17">
        <v>112</v>
      </c>
      <c r="L52" s="48" t="str">
        <f t="shared" si="1"/>
        <v>Lik fordeling</v>
      </c>
      <c r="M52" s="49"/>
      <c r="N52" s="155">
        <f t="shared" si="7"/>
        <v>0</v>
      </c>
      <c r="O52" s="155">
        <f t="shared" si="8"/>
        <v>0</v>
      </c>
      <c r="P52" s="155">
        <f t="shared" si="8"/>
        <v>0</v>
      </c>
      <c r="Q52" s="155">
        <f t="shared" si="8"/>
        <v>0</v>
      </c>
      <c r="R52" s="155">
        <f t="shared" si="8"/>
        <v>0</v>
      </c>
      <c r="S52" s="155">
        <f t="shared" si="8"/>
        <v>0</v>
      </c>
      <c r="T52" s="155">
        <f t="shared" si="8"/>
        <v>0</v>
      </c>
      <c r="U52" s="155">
        <f t="shared" si="8"/>
        <v>0</v>
      </c>
      <c r="V52" s="155">
        <f t="shared" si="8"/>
        <v>0</v>
      </c>
      <c r="W52" s="155">
        <f t="shared" si="8"/>
        <v>0</v>
      </c>
      <c r="X52" s="155">
        <f t="shared" si="8"/>
        <v>0</v>
      </c>
      <c r="Y52" s="155">
        <f t="shared" si="9"/>
        <v>0</v>
      </c>
    </row>
    <row r="53" spans="1:25" x14ac:dyDescent="0.25">
      <c r="A53" s="10"/>
      <c r="B53" s="21"/>
      <c r="C53" s="21"/>
      <c r="D53" s="22"/>
      <c r="E53" s="23"/>
      <c r="F53" s="77"/>
      <c r="G53" s="25"/>
      <c r="H53" s="77"/>
      <c r="I53" s="3"/>
      <c r="J53" s="77"/>
      <c r="K53" s="17">
        <v>112</v>
      </c>
      <c r="L53" s="48" t="str">
        <f t="shared" si="1"/>
        <v>Lik fordeling</v>
      </c>
      <c r="M53" s="49"/>
      <c r="N53" s="155">
        <f t="shared" si="7"/>
        <v>0</v>
      </c>
      <c r="O53" s="155">
        <f t="shared" si="8"/>
        <v>0</v>
      </c>
      <c r="P53" s="155">
        <f t="shared" si="8"/>
        <v>0</v>
      </c>
      <c r="Q53" s="155">
        <f t="shared" si="8"/>
        <v>0</v>
      </c>
      <c r="R53" s="155">
        <f t="shared" si="8"/>
        <v>0</v>
      </c>
      <c r="S53" s="155">
        <f t="shared" si="8"/>
        <v>0</v>
      </c>
      <c r="T53" s="155">
        <f t="shared" si="8"/>
        <v>0</v>
      </c>
      <c r="U53" s="155">
        <f t="shared" si="8"/>
        <v>0</v>
      </c>
      <c r="V53" s="155">
        <f t="shared" si="8"/>
        <v>0</v>
      </c>
      <c r="W53" s="155">
        <f t="shared" si="8"/>
        <v>0</v>
      </c>
      <c r="X53" s="155">
        <f t="shared" si="8"/>
        <v>0</v>
      </c>
      <c r="Y53" s="155">
        <f t="shared" si="9"/>
        <v>0</v>
      </c>
    </row>
    <row r="54" spans="1:25" x14ac:dyDescent="0.25">
      <c r="A54" s="10"/>
      <c r="B54" s="21"/>
      <c r="C54" s="21"/>
      <c r="D54" s="22"/>
      <c r="E54" s="23"/>
      <c r="F54" s="77"/>
      <c r="G54" s="25"/>
      <c r="H54" s="77"/>
      <c r="I54" s="2"/>
      <c r="J54" s="77"/>
      <c r="K54" s="17">
        <v>112</v>
      </c>
      <c r="L54" s="48" t="str">
        <f t="shared" si="1"/>
        <v>Lik fordeling</v>
      </c>
      <c r="M54" s="49"/>
      <c r="N54" s="155">
        <f t="shared" si="7"/>
        <v>0</v>
      </c>
      <c r="O54" s="155">
        <f t="shared" si="8"/>
        <v>0</v>
      </c>
      <c r="P54" s="155">
        <f t="shared" si="8"/>
        <v>0</v>
      </c>
      <c r="Q54" s="155">
        <f t="shared" si="8"/>
        <v>0</v>
      </c>
      <c r="R54" s="155">
        <f t="shared" si="8"/>
        <v>0</v>
      </c>
      <c r="S54" s="155">
        <f t="shared" si="8"/>
        <v>0</v>
      </c>
      <c r="T54" s="155">
        <f t="shared" si="8"/>
        <v>0</v>
      </c>
      <c r="U54" s="155">
        <f t="shared" si="8"/>
        <v>0</v>
      </c>
      <c r="V54" s="155">
        <f t="shared" si="8"/>
        <v>0</v>
      </c>
      <c r="W54" s="155">
        <f t="shared" si="8"/>
        <v>0</v>
      </c>
      <c r="X54" s="155">
        <f t="shared" si="8"/>
        <v>0</v>
      </c>
      <c r="Y54" s="155">
        <f t="shared" si="9"/>
        <v>0</v>
      </c>
    </row>
    <row r="55" spans="1:25" x14ac:dyDescent="0.25">
      <c r="A55" s="10"/>
      <c r="B55" s="21"/>
      <c r="C55" s="21"/>
      <c r="D55" s="22"/>
      <c r="E55" s="23"/>
      <c r="F55" s="77"/>
      <c r="G55" s="25"/>
      <c r="H55" s="77"/>
      <c r="I55" s="3"/>
      <c r="J55" s="77"/>
      <c r="K55" s="17">
        <v>112</v>
      </c>
      <c r="L55" s="48" t="str">
        <f t="shared" si="1"/>
        <v>Lik fordeling</v>
      </c>
      <c r="M55" s="49"/>
      <c r="N55" s="155">
        <f t="shared" si="7"/>
        <v>0</v>
      </c>
      <c r="O55" s="155">
        <f t="shared" si="8"/>
        <v>0</v>
      </c>
      <c r="P55" s="155">
        <f t="shared" si="8"/>
        <v>0</v>
      </c>
      <c r="Q55" s="155">
        <f t="shared" si="8"/>
        <v>0</v>
      </c>
      <c r="R55" s="155">
        <f t="shared" si="8"/>
        <v>0</v>
      </c>
      <c r="S55" s="155">
        <f t="shared" si="8"/>
        <v>0</v>
      </c>
      <c r="T55" s="155">
        <f t="shared" si="8"/>
        <v>0</v>
      </c>
      <c r="U55" s="155">
        <f t="shared" si="8"/>
        <v>0</v>
      </c>
      <c r="V55" s="155">
        <f t="shared" si="8"/>
        <v>0</v>
      </c>
      <c r="W55" s="155">
        <f t="shared" si="8"/>
        <v>0</v>
      </c>
      <c r="X55" s="155">
        <f t="shared" si="8"/>
        <v>0</v>
      </c>
      <c r="Y55" s="155">
        <f t="shared" si="9"/>
        <v>0</v>
      </c>
    </row>
    <row r="56" spans="1:25" x14ac:dyDescent="0.25">
      <c r="A56" s="10"/>
      <c r="B56" s="21"/>
      <c r="C56" s="21"/>
      <c r="D56" s="22"/>
      <c r="E56" s="23"/>
      <c r="F56" s="77"/>
      <c r="G56" s="25"/>
      <c r="H56" s="77"/>
      <c r="I56" s="3"/>
      <c r="J56" s="77"/>
      <c r="K56" s="17">
        <v>112</v>
      </c>
      <c r="L56" s="48" t="str">
        <f t="shared" si="1"/>
        <v>Lik fordeling</v>
      </c>
      <c r="M56" s="49"/>
      <c r="N56" s="155">
        <f t="shared" si="7"/>
        <v>0</v>
      </c>
      <c r="O56" s="155">
        <f t="shared" ref="O56:X65" si="10">ROUND(($I56*1000)*INDEX(Periodiserings_tabell,MATCH($K56,Periodiserings_koder,0),MATCH(O$9,Periodiserings_heading,0)),0)</f>
        <v>0</v>
      </c>
      <c r="P56" s="155">
        <f t="shared" si="10"/>
        <v>0</v>
      </c>
      <c r="Q56" s="155">
        <f t="shared" si="10"/>
        <v>0</v>
      </c>
      <c r="R56" s="155">
        <f t="shared" si="10"/>
        <v>0</v>
      </c>
      <c r="S56" s="155">
        <f t="shared" si="10"/>
        <v>0</v>
      </c>
      <c r="T56" s="155">
        <f t="shared" si="10"/>
        <v>0</v>
      </c>
      <c r="U56" s="155">
        <f t="shared" si="10"/>
        <v>0</v>
      </c>
      <c r="V56" s="155">
        <f t="shared" si="10"/>
        <v>0</v>
      </c>
      <c r="W56" s="155">
        <f t="shared" si="10"/>
        <v>0</v>
      </c>
      <c r="X56" s="155">
        <f t="shared" si="10"/>
        <v>0</v>
      </c>
      <c r="Y56" s="155">
        <f t="shared" si="9"/>
        <v>0</v>
      </c>
    </row>
    <row r="57" spans="1:25" x14ac:dyDescent="0.25">
      <c r="A57" s="10"/>
      <c r="B57" s="21"/>
      <c r="C57" s="21"/>
      <c r="D57" s="22"/>
      <c r="E57" s="23"/>
      <c r="F57" s="77"/>
      <c r="G57" s="25"/>
      <c r="H57" s="77"/>
      <c r="I57" s="3"/>
      <c r="J57" s="77"/>
      <c r="K57" s="17">
        <v>112</v>
      </c>
      <c r="L57" s="48" t="str">
        <f t="shared" si="1"/>
        <v>Lik fordeling</v>
      </c>
      <c r="M57" s="49"/>
      <c r="N57" s="155">
        <f t="shared" si="7"/>
        <v>0</v>
      </c>
      <c r="O57" s="155">
        <f t="shared" si="10"/>
        <v>0</v>
      </c>
      <c r="P57" s="155">
        <f t="shared" si="10"/>
        <v>0</v>
      </c>
      <c r="Q57" s="155">
        <f t="shared" si="10"/>
        <v>0</v>
      </c>
      <c r="R57" s="155">
        <f t="shared" si="10"/>
        <v>0</v>
      </c>
      <c r="S57" s="155">
        <f t="shared" si="10"/>
        <v>0</v>
      </c>
      <c r="T57" s="155">
        <f t="shared" si="10"/>
        <v>0</v>
      </c>
      <c r="U57" s="155">
        <f t="shared" si="10"/>
        <v>0</v>
      </c>
      <c r="V57" s="155">
        <f t="shared" si="10"/>
        <v>0</v>
      </c>
      <c r="W57" s="155">
        <f t="shared" si="10"/>
        <v>0</v>
      </c>
      <c r="X57" s="155">
        <f t="shared" si="10"/>
        <v>0</v>
      </c>
      <c r="Y57" s="155">
        <f t="shared" si="9"/>
        <v>0</v>
      </c>
    </row>
    <row r="58" spans="1:25" x14ac:dyDescent="0.25">
      <c r="A58" s="10"/>
      <c r="B58" s="21"/>
      <c r="C58" s="21"/>
      <c r="D58" s="22"/>
      <c r="E58" s="23"/>
      <c r="F58" s="77"/>
      <c r="G58" s="25"/>
      <c r="H58" s="77"/>
      <c r="I58" s="3"/>
      <c r="J58" s="77"/>
      <c r="K58" s="17">
        <v>112</v>
      </c>
      <c r="L58" s="48" t="str">
        <f t="shared" si="1"/>
        <v>Lik fordeling</v>
      </c>
      <c r="M58" s="49"/>
      <c r="N58" s="155">
        <f t="shared" si="7"/>
        <v>0</v>
      </c>
      <c r="O58" s="155">
        <f t="shared" si="10"/>
        <v>0</v>
      </c>
      <c r="P58" s="155">
        <f t="shared" si="10"/>
        <v>0</v>
      </c>
      <c r="Q58" s="155">
        <f t="shared" si="10"/>
        <v>0</v>
      </c>
      <c r="R58" s="155">
        <f t="shared" si="10"/>
        <v>0</v>
      </c>
      <c r="S58" s="155">
        <f t="shared" si="10"/>
        <v>0</v>
      </c>
      <c r="T58" s="155">
        <f t="shared" si="10"/>
        <v>0</v>
      </c>
      <c r="U58" s="155">
        <f t="shared" si="10"/>
        <v>0</v>
      </c>
      <c r="V58" s="155">
        <f t="shared" si="10"/>
        <v>0</v>
      </c>
      <c r="W58" s="155">
        <f t="shared" si="10"/>
        <v>0</v>
      </c>
      <c r="X58" s="155">
        <f t="shared" si="10"/>
        <v>0</v>
      </c>
      <c r="Y58" s="155">
        <f t="shared" si="9"/>
        <v>0</v>
      </c>
    </row>
    <row r="59" spans="1:25" x14ac:dyDescent="0.25">
      <c r="A59" s="10"/>
      <c r="B59" s="21"/>
      <c r="C59" s="21"/>
      <c r="D59" s="22"/>
      <c r="E59" s="23"/>
      <c r="F59" s="77"/>
      <c r="G59" s="25"/>
      <c r="H59" s="77"/>
      <c r="I59" s="3"/>
      <c r="J59" s="77"/>
      <c r="K59" s="17">
        <v>112</v>
      </c>
      <c r="L59" s="48" t="str">
        <f t="shared" si="1"/>
        <v>Lik fordeling</v>
      </c>
      <c r="M59" s="49"/>
      <c r="N59" s="155">
        <f t="shared" si="7"/>
        <v>0</v>
      </c>
      <c r="O59" s="155">
        <f t="shared" si="10"/>
        <v>0</v>
      </c>
      <c r="P59" s="155">
        <f t="shared" si="10"/>
        <v>0</v>
      </c>
      <c r="Q59" s="155">
        <f t="shared" si="10"/>
        <v>0</v>
      </c>
      <c r="R59" s="155">
        <f t="shared" si="10"/>
        <v>0</v>
      </c>
      <c r="S59" s="155">
        <f t="shared" si="10"/>
        <v>0</v>
      </c>
      <c r="T59" s="155">
        <f t="shared" si="10"/>
        <v>0</v>
      </c>
      <c r="U59" s="155">
        <f t="shared" si="10"/>
        <v>0</v>
      </c>
      <c r="V59" s="155">
        <f t="shared" si="10"/>
        <v>0</v>
      </c>
      <c r="W59" s="155">
        <f t="shared" si="10"/>
        <v>0</v>
      </c>
      <c r="X59" s="155">
        <f t="shared" si="10"/>
        <v>0</v>
      </c>
      <c r="Y59" s="155">
        <f t="shared" si="9"/>
        <v>0</v>
      </c>
    </row>
    <row r="60" spans="1:25" x14ac:dyDescent="0.25">
      <c r="A60" s="10"/>
      <c r="B60" s="21"/>
      <c r="C60" s="21"/>
      <c r="D60" s="22"/>
      <c r="E60" s="23"/>
      <c r="F60" s="77"/>
      <c r="G60" s="25"/>
      <c r="H60" s="77"/>
      <c r="I60" s="2"/>
      <c r="J60" s="77"/>
      <c r="K60" s="17">
        <v>112</v>
      </c>
      <c r="L60" s="48" t="str">
        <f t="shared" si="1"/>
        <v>Lik fordeling</v>
      </c>
      <c r="M60" s="49"/>
      <c r="N60" s="155">
        <f t="shared" si="7"/>
        <v>0</v>
      </c>
      <c r="O60" s="155">
        <f t="shared" si="10"/>
        <v>0</v>
      </c>
      <c r="P60" s="155">
        <f t="shared" si="10"/>
        <v>0</v>
      </c>
      <c r="Q60" s="155">
        <f t="shared" si="10"/>
        <v>0</v>
      </c>
      <c r="R60" s="155">
        <f t="shared" si="10"/>
        <v>0</v>
      </c>
      <c r="S60" s="155">
        <f t="shared" si="10"/>
        <v>0</v>
      </c>
      <c r="T60" s="155">
        <f t="shared" si="10"/>
        <v>0</v>
      </c>
      <c r="U60" s="155">
        <f t="shared" si="10"/>
        <v>0</v>
      </c>
      <c r="V60" s="155">
        <f t="shared" si="10"/>
        <v>0</v>
      </c>
      <c r="W60" s="155">
        <f t="shared" si="10"/>
        <v>0</v>
      </c>
      <c r="X60" s="155">
        <f t="shared" si="10"/>
        <v>0</v>
      </c>
      <c r="Y60" s="155">
        <f t="shared" si="9"/>
        <v>0</v>
      </c>
    </row>
    <row r="61" spans="1:25" x14ac:dyDescent="0.25">
      <c r="A61" s="10"/>
      <c r="B61" s="21"/>
      <c r="C61" s="21"/>
      <c r="D61" s="22"/>
      <c r="E61" s="23"/>
      <c r="F61" s="77"/>
      <c r="G61" s="25"/>
      <c r="H61" s="77"/>
      <c r="I61" s="3"/>
      <c r="J61" s="77"/>
      <c r="K61" s="17">
        <v>112</v>
      </c>
      <c r="L61" s="48" t="str">
        <f t="shared" si="1"/>
        <v>Lik fordeling</v>
      </c>
      <c r="M61" s="49"/>
      <c r="N61" s="155">
        <f t="shared" si="7"/>
        <v>0</v>
      </c>
      <c r="O61" s="155">
        <f t="shared" si="10"/>
        <v>0</v>
      </c>
      <c r="P61" s="155">
        <f t="shared" si="10"/>
        <v>0</v>
      </c>
      <c r="Q61" s="155">
        <f t="shared" si="10"/>
        <v>0</v>
      </c>
      <c r="R61" s="155">
        <f t="shared" si="10"/>
        <v>0</v>
      </c>
      <c r="S61" s="155">
        <f t="shared" si="10"/>
        <v>0</v>
      </c>
      <c r="T61" s="155">
        <f t="shared" si="10"/>
        <v>0</v>
      </c>
      <c r="U61" s="155">
        <f t="shared" si="10"/>
        <v>0</v>
      </c>
      <c r="V61" s="155">
        <f t="shared" si="10"/>
        <v>0</v>
      </c>
      <c r="W61" s="155">
        <f t="shared" si="10"/>
        <v>0</v>
      </c>
      <c r="X61" s="155">
        <f t="shared" si="10"/>
        <v>0</v>
      </c>
      <c r="Y61" s="155">
        <f t="shared" si="9"/>
        <v>0</v>
      </c>
    </row>
    <row r="62" spans="1:25" x14ac:dyDescent="0.25">
      <c r="A62" s="10"/>
      <c r="B62" s="21"/>
      <c r="C62" s="21"/>
      <c r="D62" s="22"/>
      <c r="E62" s="23"/>
      <c r="F62" s="77"/>
      <c r="G62" s="25"/>
      <c r="H62" s="77"/>
      <c r="I62" s="3"/>
      <c r="J62" s="77"/>
      <c r="K62" s="17">
        <v>112</v>
      </c>
      <c r="L62" s="48" t="str">
        <f t="shared" si="1"/>
        <v>Lik fordeling</v>
      </c>
      <c r="M62" s="49"/>
      <c r="N62" s="155">
        <f t="shared" si="7"/>
        <v>0</v>
      </c>
      <c r="O62" s="155">
        <f t="shared" si="10"/>
        <v>0</v>
      </c>
      <c r="P62" s="155">
        <f t="shared" si="10"/>
        <v>0</v>
      </c>
      <c r="Q62" s="155">
        <f t="shared" si="10"/>
        <v>0</v>
      </c>
      <c r="R62" s="155">
        <f t="shared" si="10"/>
        <v>0</v>
      </c>
      <c r="S62" s="155">
        <f t="shared" si="10"/>
        <v>0</v>
      </c>
      <c r="T62" s="155">
        <f t="shared" si="10"/>
        <v>0</v>
      </c>
      <c r="U62" s="155">
        <f t="shared" si="10"/>
        <v>0</v>
      </c>
      <c r="V62" s="155">
        <f t="shared" si="10"/>
        <v>0</v>
      </c>
      <c r="W62" s="155">
        <f t="shared" si="10"/>
        <v>0</v>
      </c>
      <c r="X62" s="155">
        <f t="shared" si="10"/>
        <v>0</v>
      </c>
      <c r="Y62" s="155">
        <f t="shared" si="9"/>
        <v>0</v>
      </c>
    </row>
    <row r="63" spans="1:25" x14ac:dyDescent="0.25">
      <c r="A63" s="10"/>
      <c r="B63" s="21"/>
      <c r="C63" s="21"/>
      <c r="D63" s="22"/>
      <c r="E63" s="23"/>
      <c r="F63" s="77"/>
      <c r="G63" s="25"/>
      <c r="H63" s="77"/>
      <c r="I63" s="3"/>
      <c r="J63" s="77"/>
      <c r="K63" s="17">
        <v>112</v>
      </c>
      <c r="L63" s="48" t="str">
        <f t="shared" si="1"/>
        <v>Lik fordeling</v>
      </c>
      <c r="M63" s="49"/>
      <c r="N63" s="155">
        <f t="shared" si="7"/>
        <v>0</v>
      </c>
      <c r="O63" s="155">
        <f t="shared" si="10"/>
        <v>0</v>
      </c>
      <c r="P63" s="155">
        <f t="shared" si="10"/>
        <v>0</v>
      </c>
      <c r="Q63" s="155">
        <f t="shared" si="10"/>
        <v>0</v>
      </c>
      <c r="R63" s="155">
        <f t="shared" si="10"/>
        <v>0</v>
      </c>
      <c r="S63" s="155">
        <f t="shared" si="10"/>
        <v>0</v>
      </c>
      <c r="T63" s="155">
        <f t="shared" si="10"/>
        <v>0</v>
      </c>
      <c r="U63" s="155">
        <f t="shared" si="10"/>
        <v>0</v>
      </c>
      <c r="V63" s="155">
        <f t="shared" si="10"/>
        <v>0</v>
      </c>
      <c r="W63" s="155">
        <f t="shared" si="10"/>
        <v>0</v>
      </c>
      <c r="X63" s="155">
        <f t="shared" si="10"/>
        <v>0</v>
      </c>
      <c r="Y63" s="155">
        <f t="shared" si="9"/>
        <v>0</v>
      </c>
    </row>
    <row r="64" spans="1:25" x14ac:dyDescent="0.25">
      <c r="A64" s="10"/>
      <c r="B64" s="21"/>
      <c r="C64" s="21"/>
      <c r="D64" s="22"/>
      <c r="E64" s="23"/>
      <c r="F64" s="77"/>
      <c r="G64" s="25"/>
      <c r="H64" s="77"/>
      <c r="I64" s="3"/>
      <c r="J64" s="77"/>
      <c r="K64" s="17">
        <v>112</v>
      </c>
      <c r="L64" s="48" t="str">
        <f t="shared" si="1"/>
        <v>Lik fordeling</v>
      </c>
      <c r="M64" s="49"/>
      <c r="N64" s="155">
        <f t="shared" si="7"/>
        <v>0</v>
      </c>
      <c r="O64" s="155">
        <f t="shared" si="10"/>
        <v>0</v>
      </c>
      <c r="P64" s="155">
        <f t="shared" si="10"/>
        <v>0</v>
      </c>
      <c r="Q64" s="155">
        <f t="shared" si="10"/>
        <v>0</v>
      </c>
      <c r="R64" s="155">
        <f t="shared" si="10"/>
        <v>0</v>
      </c>
      <c r="S64" s="155">
        <f t="shared" si="10"/>
        <v>0</v>
      </c>
      <c r="T64" s="155">
        <f t="shared" si="10"/>
        <v>0</v>
      </c>
      <c r="U64" s="155">
        <f t="shared" si="10"/>
        <v>0</v>
      </c>
      <c r="V64" s="155">
        <f t="shared" si="10"/>
        <v>0</v>
      </c>
      <c r="W64" s="155">
        <f t="shared" si="10"/>
        <v>0</v>
      </c>
      <c r="X64" s="155">
        <f t="shared" si="10"/>
        <v>0</v>
      </c>
      <c r="Y64" s="155">
        <f t="shared" si="9"/>
        <v>0</v>
      </c>
    </row>
    <row r="65" spans="1:25" x14ac:dyDescent="0.25">
      <c r="A65" s="10"/>
      <c r="B65" s="21"/>
      <c r="C65" s="21"/>
      <c r="D65" s="22"/>
      <c r="E65" s="23"/>
      <c r="F65" s="77"/>
      <c r="G65" s="25"/>
      <c r="H65" s="77"/>
      <c r="I65" s="3"/>
      <c r="J65" s="77"/>
      <c r="K65" s="17">
        <v>112</v>
      </c>
      <c r="L65" s="48" t="str">
        <f t="shared" si="1"/>
        <v>Lik fordeling</v>
      </c>
      <c r="M65" s="49"/>
      <c r="N65" s="155">
        <f t="shared" si="7"/>
        <v>0</v>
      </c>
      <c r="O65" s="155">
        <f t="shared" si="10"/>
        <v>0</v>
      </c>
      <c r="P65" s="155">
        <f t="shared" si="10"/>
        <v>0</v>
      </c>
      <c r="Q65" s="155">
        <f t="shared" si="10"/>
        <v>0</v>
      </c>
      <c r="R65" s="155">
        <f t="shared" si="10"/>
        <v>0</v>
      </c>
      <c r="S65" s="155">
        <f t="shared" si="10"/>
        <v>0</v>
      </c>
      <c r="T65" s="155">
        <f t="shared" si="10"/>
        <v>0</v>
      </c>
      <c r="U65" s="155">
        <f t="shared" si="10"/>
        <v>0</v>
      </c>
      <c r="V65" s="155">
        <f t="shared" si="10"/>
        <v>0</v>
      </c>
      <c r="W65" s="155">
        <f t="shared" si="10"/>
        <v>0</v>
      </c>
      <c r="X65" s="155">
        <f t="shared" si="10"/>
        <v>0</v>
      </c>
      <c r="Y65" s="155">
        <f t="shared" si="9"/>
        <v>0</v>
      </c>
    </row>
    <row r="66" spans="1:25" x14ac:dyDescent="0.25">
      <c r="A66" s="10"/>
      <c r="B66" s="21"/>
      <c r="C66" s="21"/>
      <c r="D66" s="22"/>
      <c r="E66" s="23"/>
      <c r="F66" s="77"/>
      <c r="G66" s="25"/>
      <c r="H66" s="77"/>
      <c r="I66" s="2"/>
      <c r="J66" s="77"/>
      <c r="K66" s="17">
        <v>112</v>
      </c>
      <c r="L66" s="48" t="str">
        <f t="shared" si="1"/>
        <v>Lik fordeling</v>
      </c>
      <c r="M66" s="49"/>
      <c r="N66" s="155">
        <f t="shared" si="7"/>
        <v>0</v>
      </c>
      <c r="O66" s="155">
        <f>ROUND(($I66*1000)*INDEX(Periodiserings_tabell,MATCH($K66,Periodiserings_koder,0),MATCH(O$9,Periodiserings_heading,0)),0)</f>
        <v>0</v>
      </c>
      <c r="P66" s="155">
        <f>ROUND(($I66*1000)*INDEX(Periodiserings_tabell,MATCH($K66,Periodiserings_koder,0),MATCH(P$9,Periodiserings_heading,0)),0)</f>
        <v>0</v>
      </c>
      <c r="Q66" s="155">
        <f>ROUND(($I66*1000)*INDEX(Periodiserings_tabell,MATCH($K66,Periodiserings_koder,0),MATCH(Q$9,Periodiserings_heading,0)),0)</f>
        <v>0</v>
      </c>
      <c r="R66" s="155">
        <f>ROUND(($I66*1000)*INDEX(Periodiserings_tabell,MATCH($K66,Periodiserings_koder,0),MATCH(R$9,Periodiserings_heading,0)),0)</f>
        <v>0</v>
      </c>
      <c r="S66" s="155">
        <f>ROUND(($I66*1000)*INDEX(Periodiserings_tabell,MATCH($K66,Periodiserings_koder,0),MATCH(S$9,Periodiserings_heading,0)),0)</f>
        <v>0</v>
      </c>
      <c r="T66" s="155">
        <f t="shared" ref="O66:X69" si="11">ROUND(($I66*1000)*INDEX(Periodiserings_tabell,MATCH($K66,Periodiserings_koder,0),MATCH(T$9,Periodiserings_heading,0)),0)</f>
        <v>0</v>
      </c>
      <c r="U66" s="155">
        <f t="shared" si="11"/>
        <v>0</v>
      </c>
      <c r="V66" s="155">
        <f t="shared" si="11"/>
        <v>0</v>
      </c>
      <c r="W66" s="155">
        <f t="shared" si="11"/>
        <v>0</v>
      </c>
      <c r="X66" s="155">
        <f t="shared" si="11"/>
        <v>0</v>
      </c>
      <c r="Y66" s="155">
        <f t="shared" si="9"/>
        <v>0</v>
      </c>
    </row>
    <row r="67" spans="1:25" x14ac:dyDescent="0.25">
      <c r="A67" s="10"/>
      <c r="B67" s="21"/>
      <c r="C67" s="21"/>
      <c r="D67" s="22"/>
      <c r="E67" s="23"/>
      <c r="F67" s="77"/>
      <c r="G67" s="25"/>
      <c r="H67" s="77"/>
      <c r="I67" s="3"/>
      <c r="J67" s="77"/>
      <c r="K67" s="17">
        <v>112</v>
      </c>
      <c r="L67" s="48" t="str">
        <f t="shared" si="1"/>
        <v>Lik fordeling</v>
      </c>
      <c r="M67" s="49"/>
      <c r="N67" s="155">
        <f t="shared" si="7"/>
        <v>0</v>
      </c>
      <c r="O67" s="155">
        <f t="shared" si="11"/>
        <v>0</v>
      </c>
      <c r="P67" s="155">
        <f t="shared" si="11"/>
        <v>0</v>
      </c>
      <c r="Q67" s="155">
        <f t="shared" si="11"/>
        <v>0</v>
      </c>
      <c r="R67" s="155">
        <f t="shared" si="11"/>
        <v>0</v>
      </c>
      <c r="S67" s="155">
        <f t="shared" si="11"/>
        <v>0</v>
      </c>
      <c r="T67" s="155">
        <f t="shared" si="11"/>
        <v>0</v>
      </c>
      <c r="U67" s="155">
        <f t="shared" si="11"/>
        <v>0</v>
      </c>
      <c r="V67" s="155">
        <f t="shared" si="11"/>
        <v>0</v>
      </c>
      <c r="W67" s="155">
        <f t="shared" si="11"/>
        <v>0</v>
      </c>
      <c r="X67" s="155">
        <f t="shared" si="11"/>
        <v>0</v>
      </c>
      <c r="Y67" s="155">
        <f t="shared" si="9"/>
        <v>0</v>
      </c>
    </row>
    <row r="68" spans="1:25" x14ac:dyDescent="0.25">
      <c r="A68" s="10"/>
      <c r="B68" s="21"/>
      <c r="C68" s="21"/>
      <c r="D68" s="22"/>
      <c r="E68" s="23"/>
      <c r="F68" s="77"/>
      <c r="G68" s="25"/>
      <c r="H68" s="77"/>
      <c r="I68" s="3"/>
      <c r="J68" s="77"/>
      <c r="K68" s="17">
        <v>112</v>
      </c>
      <c r="L68" s="48" t="str">
        <f t="shared" si="1"/>
        <v>Lik fordeling</v>
      </c>
      <c r="M68" s="49"/>
      <c r="N68" s="155">
        <f t="shared" si="7"/>
        <v>0</v>
      </c>
      <c r="O68" s="155">
        <f t="shared" si="11"/>
        <v>0</v>
      </c>
      <c r="P68" s="155">
        <f t="shared" si="11"/>
        <v>0</v>
      </c>
      <c r="Q68" s="155">
        <f t="shared" si="11"/>
        <v>0</v>
      </c>
      <c r="R68" s="155">
        <f t="shared" si="11"/>
        <v>0</v>
      </c>
      <c r="S68" s="155">
        <f t="shared" si="11"/>
        <v>0</v>
      </c>
      <c r="T68" s="155">
        <f t="shared" si="11"/>
        <v>0</v>
      </c>
      <c r="U68" s="155">
        <f t="shared" si="11"/>
        <v>0</v>
      </c>
      <c r="V68" s="155">
        <f t="shared" si="11"/>
        <v>0</v>
      </c>
      <c r="W68" s="155">
        <f t="shared" si="11"/>
        <v>0</v>
      </c>
      <c r="X68" s="155">
        <f t="shared" si="11"/>
        <v>0</v>
      </c>
      <c r="Y68" s="155">
        <f t="shared" si="9"/>
        <v>0</v>
      </c>
    </row>
    <row r="69" spans="1:25" x14ac:dyDescent="0.25">
      <c r="A69" s="10"/>
      <c r="B69" s="21"/>
      <c r="C69" s="21"/>
      <c r="D69" s="22"/>
      <c r="E69" s="23"/>
      <c r="F69" s="77"/>
      <c r="G69" s="25"/>
      <c r="H69" s="77"/>
      <c r="I69" s="3"/>
      <c r="J69" s="77"/>
      <c r="K69" s="17">
        <v>112</v>
      </c>
      <c r="L69" s="48" t="str">
        <f t="shared" si="1"/>
        <v>Lik fordeling</v>
      </c>
      <c r="M69" s="49"/>
      <c r="N69" s="155">
        <f t="shared" si="7"/>
        <v>0</v>
      </c>
      <c r="O69" s="155">
        <f t="shared" si="11"/>
        <v>0</v>
      </c>
      <c r="P69" s="155">
        <f t="shared" si="11"/>
        <v>0</v>
      </c>
      <c r="Q69" s="155">
        <f t="shared" si="11"/>
        <v>0</v>
      </c>
      <c r="R69" s="155">
        <f t="shared" si="11"/>
        <v>0</v>
      </c>
      <c r="S69" s="155">
        <f t="shared" si="11"/>
        <v>0</v>
      </c>
      <c r="T69" s="155">
        <f t="shared" si="11"/>
        <v>0</v>
      </c>
      <c r="U69" s="155">
        <f t="shared" si="11"/>
        <v>0</v>
      </c>
      <c r="V69" s="155">
        <f t="shared" si="11"/>
        <v>0</v>
      </c>
      <c r="W69" s="155">
        <f t="shared" si="11"/>
        <v>0</v>
      </c>
      <c r="X69" s="155">
        <f t="shared" si="11"/>
        <v>0</v>
      </c>
      <c r="Y69" s="155">
        <f t="shared" si="9"/>
        <v>0</v>
      </c>
    </row>
    <row r="70" spans="1:25" x14ac:dyDescent="0.25">
      <c r="A70" s="10"/>
      <c r="B70" s="21"/>
      <c r="C70" s="21"/>
      <c r="D70" s="22"/>
      <c r="E70" s="23"/>
      <c r="F70" s="77"/>
      <c r="G70" s="25"/>
      <c r="H70" s="77"/>
      <c r="I70" s="3"/>
      <c r="J70" s="77"/>
      <c r="K70" s="17">
        <v>112</v>
      </c>
      <c r="L70" s="48" t="str">
        <f t="shared" si="1"/>
        <v>Lik fordeling</v>
      </c>
      <c r="M70" s="49"/>
      <c r="N70" s="155">
        <f t="shared" si="7"/>
        <v>0</v>
      </c>
      <c r="O70" s="155">
        <f t="shared" ref="O70:X79" si="12">ROUND(($I70*1000)*INDEX(Periodiserings_tabell,MATCH($K70,Periodiserings_koder,0),MATCH(O$9,Periodiserings_heading,0)),0)</f>
        <v>0</v>
      </c>
      <c r="P70" s="155">
        <f t="shared" si="12"/>
        <v>0</v>
      </c>
      <c r="Q70" s="155">
        <f t="shared" si="12"/>
        <v>0</v>
      </c>
      <c r="R70" s="155">
        <f t="shared" si="12"/>
        <v>0</v>
      </c>
      <c r="S70" s="155">
        <f t="shared" si="12"/>
        <v>0</v>
      </c>
      <c r="T70" s="155">
        <f t="shared" si="12"/>
        <v>0</v>
      </c>
      <c r="U70" s="155">
        <f t="shared" si="12"/>
        <v>0</v>
      </c>
      <c r="V70" s="155">
        <f t="shared" si="12"/>
        <v>0</v>
      </c>
      <c r="W70" s="155">
        <f t="shared" si="12"/>
        <v>0</v>
      </c>
      <c r="X70" s="155">
        <f t="shared" si="12"/>
        <v>0</v>
      </c>
      <c r="Y70" s="155">
        <f t="shared" si="4"/>
        <v>0</v>
      </c>
    </row>
    <row r="71" spans="1:25" x14ac:dyDescent="0.25">
      <c r="A71" s="10"/>
      <c r="B71" s="21"/>
      <c r="C71" s="21"/>
      <c r="D71" s="22"/>
      <c r="E71" s="23"/>
      <c r="F71" s="77"/>
      <c r="G71" s="25"/>
      <c r="H71" s="77"/>
      <c r="I71" s="3"/>
      <c r="J71" s="77"/>
      <c r="K71" s="17">
        <v>112</v>
      </c>
      <c r="L71" s="48" t="str">
        <f t="shared" si="1"/>
        <v>Lik fordeling</v>
      </c>
      <c r="M71" s="49"/>
      <c r="N71" s="155">
        <f t="shared" si="7"/>
        <v>0</v>
      </c>
      <c r="O71" s="155">
        <f t="shared" si="12"/>
        <v>0</v>
      </c>
      <c r="P71" s="155">
        <f t="shared" si="12"/>
        <v>0</v>
      </c>
      <c r="Q71" s="155">
        <f t="shared" si="12"/>
        <v>0</v>
      </c>
      <c r="R71" s="155">
        <f t="shared" si="12"/>
        <v>0</v>
      </c>
      <c r="S71" s="155">
        <f t="shared" si="12"/>
        <v>0</v>
      </c>
      <c r="T71" s="155">
        <f t="shared" si="12"/>
        <v>0</v>
      </c>
      <c r="U71" s="155">
        <f t="shared" si="12"/>
        <v>0</v>
      </c>
      <c r="V71" s="155">
        <f t="shared" si="12"/>
        <v>0</v>
      </c>
      <c r="W71" s="155">
        <f t="shared" si="12"/>
        <v>0</v>
      </c>
      <c r="X71" s="155">
        <f t="shared" si="12"/>
        <v>0</v>
      </c>
      <c r="Y71" s="155">
        <f t="shared" si="4"/>
        <v>0</v>
      </c>
    </row>
    <row r="72" spans="1:25" x14ac:dyDescent="0.25">
      <c r="A72" s="10"/>
      <c r="B72" s="21"/>
      <c r="C72" s="21"/>
      <c r="D72" s="22"/>
      <c r="E72" s="23"/>
      <c r="F72" s="77"/>
      <c r="G72" s="25"/>
      <c r="H72" s="77"/>
      <c r="I72" s="3"/>
      <c r="J72" s="77"/>
      <c r="K72" s="17">
        <v>112</v>
      </c>
      <c r="L72" s="48" t="str">
        <f t="shared" si="1"/>
        <v>Lik fordeling</v>
      </c>
      <c r="M72" s="49"/>
      <c r="N72" s="155">
        <f t="shared" si="7"/>
        <v>0</v>
      </c>
      <c r="O72" s="155">
        <f t="shared" si="12"/>
        <v>0</v>
      </c>
      <c r="P72" s="155">
        <f t="shared" si="12"/>
        <v>0</v>
      </c>
      <c r="Q72" s="155">
        <f t="shared" si="12"/>
        <v>0</v>
      </c>
      <c r="R72" s="155">
        <f t="shared" si="12"/>
        <v>0</v>
      </c>
      <c r="S72" s="155">
        <f t="shared" si="12"/>
        <v>0</v>
      </c>
      <c r="T72" s="155">
        <f t="shared" si="12"/>
        <v>0</v>
      </c>
      <c r="U72" s="155">
        <f t="shared" si="12"/>
        <v>0</v>
      </c>
      <c r="V72" s="155">
        <f t="shared" si="12"/>
        <v>0</v>
      </c>
      <c r="W72" s="155">
        <f t="shared" si="12"/>
        <v>0</v>
      </c>
      <c r="X72" s="155">
        <f t="shared" si="12"/>
        <v>0</v>
      </c>
      <c r="Y72" s="155">
        <f t="shared" si="4"/>
        <v>0</v>
      </c>
    </row>
    <row r="73" spans="1:25" x14ac:dyDescent="0.25">
      <c r="A73" s="10"/>
      <c r="B73" s="21"/>
      <c r="C73" s="21"/>
      <c r="D73" s="22"/>
      <c r="E73" s="23"/>
      <c r="F73" s="77"/>
      <c r="G73" s="25"/>
      <c r="H73" s="77"/>
      <c r="I73" s="3"/>
      <c r="J73" s="77"/>
      <c r="K73" s="17">
        <v>112</v>
      </c>
      <c r="L73" s="48" t="str">
        <f t="shared" si="1"/>
        <v>Lik fordeling</v>
      </c>
      <c r="M73" s="49"/>
      <c r="N73" s="155">
        <f t="shared" si="7"/>
        <v>0</v>
      </c>
      <c r="O73" s="155">
        <f t="shared" si="12"/>
        <v>0</v>
      </c>
      <c r="P73" s="155">
        <f t="shared" si="12"/>
        <v>0</v>
      </c>
      <c r="Q73" s="155">
        <f t="shared" si="12"/>
        <v>0</v>
      </c>
      <c r="R73" s="155">
        <f t="shared" si="12"/>
        <v>0</v>
      </c>
      <c r="S73" s="155">
        <f t="shared" si="12"/>
        <v>0</v>
      </c>
      <c r="T73" s="155">
        <f t="shared" si="12"/>
        <v>0</v>
      </c>
      <c r="U73" s="155">
        <f t="shared" si="12"/>
        <v>0</v>
      </c>
      <c r="V73" s="155">
        <f t="shared" si="12"/>
        <v>0</v>
      </c>
      <c r="W73" s="155">
        <f t="shared" si="12"/>
        <v>0</v>
      </c>
      <c r="X73" s="155">
        <f t="shared" si="12"/>
        <v>0</v>
      </c>
      <c r="Y73" s="155">
        <f t="shared" si="4"/>
        <v>0</v>
      </c>
    </row>
    <row r="74" spans="1:25" x14ac:dyDescent="0.25">
      <c r="A74" s="10"/>
      <c r="B74" s="21"/>
      <c r="C74" s="21"/>
      <c r="D74" s="22"/>
      <c r="E74" s="23"/>
      <c r="F74" s="77"/>
      <c r="G74" s="25"/>
      <c r="H74" s="77"/>
      <c r="I74" s="2"/>
      <c r="J74" s="77"/>
      <c r="K74" s="17">
        <v>112</v>
      </c>
      <c r="L74" s="48" t="str">
        <f t="shared" si="1"/>
        <v>Lik fordeling</v>
      </c>
      <c r="M74" s="49"/>
      <c r="N74" s="155">
        <f t="shared" ref="N74:N90" si="13">ROUND(($I74*1000)*INDEX(Periodiserings_tabell,MATCH($K74,Periodiserings_koder,0),MATCH(N$9,Periodiserings_heading,0)),0)</f>
        <v>0</v>
      </c>
      <c r="O74" s="155">
        <f t="shared" si="12"/>
        <v>0</v>
      </c>
      <c r="P74" s="155">
        <f t="shared" si="12"/>
        <v>0</v>
      </c>
      <c r="Q74" s="155">
        <f t="shared" si="12"/>
        <v>0</v>
      </c>
      <c r="R74" s="155">
        <f t="shared" si="12"/>
        <v>0</v>
      </c>
      <c r="S74" s="155">
        <f t="shared" si="12"/>
        <v>0</v>
      </c>
      <c r="T74" s="155">
        <f t="shared" si="12"/>
        <v>0</v>
      </c>
      <c r="U74" s="155">
        <f t="shared" si="12"/>
        <v>0</v>
      </c>
      <c r="V74" s="155">
        <f t="shared" si="12"/>
        <v>0</v>
      </c>
      <c r="W74" s="155">
        <f t="shared" si="12"/>
        <v>0</v>
      </c>
      <c r="X74" s="155">
        <f t="shared" si="12"/>
        <v>0</v>
      </c>
      <c r="Y74" s="155">
        <f t="shared" si="4"/>
        <v>0</v>
      </c>
    </row>
    <row r="75" spans="1:25" x14ac:dyDescent="0.25">
      <c r="A75" s="10"/>
      <c r="B75" s="21"/>
      <c r="C75" s="21"/>
      <c r="D75" s="22"/>
      <c r="E75" s="23"/>
      <c r="F75" s="77"/>
      <c r="G75" s="25"/>
      <c r="H75" s="77"/>
      <c r="I75" s="3"/>
      <c r="J75" s="77"/>
      <c r="K75" s="17">
        <v>112</v>
      </c>
      <c r="L75" s="48" t="str">
        <f t="shared" si="1"/>
        <v>Lik fordeling</v>
      </c>
      <c r="M75" s="49"/>
      <c r="N75" s="155">
        <f t="shared" si="13"/>
        <v>0</v>
      </c>
      <c r="O75" s="155">
        <f t="shared" si="12"/>
        <v>0</v>
      </c>
      <c r="P75" s="155">
        <f t="shared" si="12"/>
        <v>0</v>
      </c>
      <c r="Q75" s="155">
        <f t="shared" si="12"/>
        <v>0</v>
      </c>
      <c r="R75" s="155">
        <f t="shared" si="12"/>
        <v>0</v>
      </c>
      <c r="S75" s="155">
        <f t="shared" si="12"/>
        <v>0</v>
      </c>
      <c r="T75" s="155">
        <f t="shared" si="12"/>
        <v>0</v>
      </c>
      <c r="U75" s="155">
        <f t="shared" si="12"/>
        <v>0</v>
      </c>
      <c r="V75" s="155">
        <f t="shared" si="12"/>
        <v>0</v>
      </c>
      <c r="W75" s="155">
        <f t="shared" si="12"/>
        <v>0</v>
      </c>
      <c r="X75" s="155">
        <f t="shared" si="12"/>
        <v>0</v>
      </c>
      <c r="Y75" s="155">
        <f t="shared" si="4"/>
        <v>0</v>
      </c>
    </row>
    <row r="76" spans="1:25" x14ac:dyDescent="0.25">
      <c r="A76" s="10"/>
      <c r="B76" s="21"/>
      <c r="C76" s="21"/>
      <c r="D76" s="22"/>
      <c r="E76" s="23"/>
      <c r="F76" s="77"/>
      <c r="G76" s="25"/>
      <c r="H76" s="77"/>
      <c r="I76" s="3"/>
      <c r="J76" s="77"/>
      <c r="K76" s="17">
        <v>112</v>
      </c>
      <c r="L76" s="48" t="str">
        <f t="shared" si="1"/>
        <v>Lik fordeling</v>
      </c>
      <c r="M76" s="49"/>
      <c r="N76" s="155">
        <f t="shared" si="13"/>
        <v>0</v>
      </c>
      <c r="O76" s="155">
        <f t="shared" si="12"/>
        <v>0</v>
      </c>
      <c r="P76" s="155">
        <f t="shared" si="12"/>
        <v>0</v>
      </c>
      <c r="Q76" s="155">
        <f t="shared" si="12"/>
        <v>0</v>
      </c>
      <c r="R76" s="155">
        <f t="shared" si="12"/>
        <v>0</v>
      </c>
      <c r="S76" s="155">
        <f t="shared" si="12"/>
        <v>0</v>
      </c>
      <c r="T76" s="155">
        <f t="shared" si="12"/>
        <v>0</v>
      </c>
      <c r="U76" s="155">
        <f t="shared" si="12"/>
        <v>0</v>
      </c>
      <c r="V76" s="155">
        <f t="shared" si="12"/>
        <v>0</v>
      </c>
      <c r="W76" s="155">
        <f t="shared" si="12"/>
        <v>0</v>
      </c>
      <c r="X76" s="155">
        <f t="shared" si="12"/>
        <v>0</v>
      </c>
      <c r="Y76" s="155">
        <f t="shared" si="4"/>
        <v>0</v>
      </c>
    </row>
    <row r="77" spans="1:25" x14ac:dyDescent="0.25">
      <c r="A77" s="10"/>
      <c r="B77" s="21"/>
      <c r="C77" s="21"/>
      <c r="D77" s="22"/>
      <c r="E77" s="23"/>
      <c r="F77" s="77"/>
      <c r="G77" s="25"/>
      <c r="H77" s="77"/>
      <c r="I77" s="3"/>
      <c r="J77" s="77"/>
      <c r="K77" s="17">
        <v>112</v>
      </c>
      <c r="L77" s="48" t="str">
        <f t="shared" si="1"/>
        <v>Lik fordeling</v>
      </c>
      <c r="M77" s="49"/>
      <c r="N77" s="155">
        <f t="shared" si="13"/>
        <v>0</v>
      </c>
      <c r="O77" s="155">
        <f t="shared" si="12"/>
        <v>0</v>
      </c>
      <c r="P77" s="155">
        <f t="shared" si="12"/>
        <v>0</v>
      </c>
      <c r="Q77" s="155">
        <f t="shared" si="12"/>
        <v>0</v>
      </c>
      <c r="R77" s="155">
        <f t="shared" si="12"/>
        <v>0</v>
      </c>
      <c r="S77" s="155">
        <f t="shared" si="12"/>
        <v>0</v>
      </c>
      <c r="T77" s="155">
        <f t="shared" si="12"/>
        <v>0</v>
      </c>
      <c r="U77" s="155">
        <f t="shared" si="12"/>
        <v>0</v>
      </c>
      <c r="V77" s="155">
        <f t="shared" si="12"/>
        <v>0</v>
      </c>
      <c r="W77" s="155">
        <f t="shared" si="12"/>
        <v>0</v>
      </c>
      <c r="X77" s="155">
        <f t="shared" si="12"/>
        <v>0</v>
      </c>
      <c r="Y77" s="155">
        <f t="shared" si="4"/>
        <v>0</v>
      </c>
    </row>
    <row r="78" spans="1:25" x14ac:dyDescent="0.25">
      <c r="A78" s="10"/>
      <c r="B78" s="21"/>
      <c r="C78" s="21"/>
      <c r="D78" s="22"/>
      <c r="E78" s="23"/>
      <c r="F78" s="77"/>
      <c r="G78" s="25"/>
      <c r="H78" s="77"/>
      <c r="I78" s="3"/>
      <c r="J78" s="77"/>
      <c r="K78" s="17">
        <v>112</v>
      </c>
      <c r="L78" s="48" t="str">
        <f t="shared" si="1"/>
        <v>Lik fordeling</v>
      </c>
      <c r="M78" s="49"/>
      <c r="N78" s="155">
        <f t="shared" si="13"/>
        <v>0</v>
      </c>
      <c r="O78" s="155">
        <f t="shared" si="12"/>
        <v>0</v>
      </c>
      <c r="P78" s="155">
        <f t="shared" si="12"/>
        <v>0</v>
      </c>
      <c r="Q78" s="155">
        <f t="shared" si="12"/>
        <v>0</v>
      </c>
      <c r="R78" s="155">
        <f t="shared" si="12"/>
        <v>0</v>
      </c>
      <c r="S78" s="155">
        <f t="shared" si="12"/>
        <v>0</v>
      </c>
      <c r="T78" s="155">
        <f t="shared" si="12"/>
        <v>0</v>
      </c>
      <c r="U78" s="155">
        <f t="shared" si="12"/>
        <v>0</v>
      </c>
      <c r="V78" s="155">
        <f t="shared" si="12"/>
        <v>0</v>
      </c>
      <c r="W78" s="155">
        <f t="shared" si="12"/>
        <v>0</v>
      </c>
      <c r="X78" s="155">
        <f t="shared" si="12"/>
        <v>0</v>
      </c>
      <c r="Y78" s="155">
        <f t="shared" si="4"/>
        <v>0</v>
      </c>
    </row>
    <row r="79" spans="1:25" x14ac:dyDescent="0.25">
      <c r="A79" s="10"/>
      <c r="B79" s="21"/>
      <c r="C79" s="21"/>
      <c r="D79" s="22"/>
      <c r="E79" s="23"/>
      <c r="F79" s="77"/>
      <c r="G79" s="25"/>
      <c r="H79" s="77"/>
      <c r="I79" s="3"/>
      <c r="J79" s="77"/>
      <c r="K79" s="17">
        <v>112</v>
      </c>
      <c r="L79" s="48" t="str">
        <f t="shared" si="1"/>
        <v>Lik fordeling</v>
      </c>
      <c r="M79" s="49"/>
      <c r="N79" s="155">
        <f t="shared" si="13"/>
        <v>0</v>
      </c>
      <c r="O79" s="155">
        <f t="shared" si="12"/>
        <v>0</v>
      </c>
      <c r="P79" s="155">
        <f t="shared" si="12"/>
        <v>0</v>
      </c>
      <c r="Q79" s="155">
        <f t="shared" si="12"/>
        <v>0</v>
      </c>
      <c r="R79" s="155">
        <f t="shared" si="12"/>
        <v>0</v>
      </c>
      <c r="S79" s="155">
        <f t="shared" si="12"/>
        <v>0</v>
      </c>
      <c r="T79" s="155">
        <f t="shared" si="12"/>
        <v>0</v>
      </c>
      <c r="U79" s="155">
        <f t="shared" si="12"/>
        <v>0</v>
      </c>
      <c r="V79" s="155">
        <f t="shared" si="12"/>
        <v>0</v>
      </c>
      <c r="W79" s="155">
        <f t="shared" si="12"/>
        <v>0</v>
      </c>
      <c r="X79" s="155">
        <f t="shared" si="12"/>
        <v>0</v>
      </c>
      <c r="Y79" s="155">
        <f t="shared" si="4"/>
        <v>0</v>
      </c>
    </row>
    <row r="80" spans="1:25" x14ac:dyDescent="0.25">
      <c r="A80" s="10"/>
      <c r="B80" s="21"/>
      <c r="C80" s="21"/>
      <c r="D80" s="22"/>
      <c r="E80" s="23"/>
      <c r="F80" s="77"/>
      <c r="G80" s="25"/>
      <c r="H80" s="77"/>
      <c r="I80" s="2"/>
      <c r="J80" s="77"/>
      <c r="K80" s="17">
        <v>112</v>
      </c>
      <c r="L80" s="48" t="str">
        <f t="shared" si="1"/>
        <v>Lik fordeling</v>
      </c>
      <c r="M80" s="49"/>
      <c r="N80" s="155">
        <f t="shared" si="13"/>
        <v>0</v>
      </c>
      <c r="O80" s="155">
        <f t="shared" ref="O80:X90" si="14">ROUND(($I80*1000)*INDEX(Periodiserings_tabell,MATCH($K80,Periodiserings_koder,0),MATCH(O$9,Periodiserings_heading,0)),0)</f>
        <v>0</v>
      </c>
      <c r="P80" s="155">
        <f t="shared" si="14"/>
        <v>0</v>
      </c>
      <c r="Q80" s="155">
        <f t="shared" si="14"/>
        <v>0</v>
      </c>
      <c r="R80" s="155">
        <f t="shared" si="14"/>
        <v>0</v>
      </c>
      <c r="S80" s="155">
        <f t="shared" si="14"/>
        <v>0</v>
      </c>
      <c r="T80" s="155">
        <f t="shared" si="14"/>
        <v>0</v>
      </c>
      <c r="U80" s="155">
        <f t="shared" si="14"/>
        <v>0</v>
      </c>
      <c r="V80" s="155">
        <f t="shared" si="14"/>
        <v>0</v>
      </c>
      <c r="W80" s="155">
        <f t="shared" si="14"/>
        <v>0</v>
      </c>
      <c r="X80" s="155">
        <f t="shared" si="14"/>
        <v>0</v>
      </c>
      <c r="Y80" s="155">
        <f t="shared" si="4"/>
        <v>0</v>
      </c>
    </row>
    <row r="81" spans="1:25" x14ac:dyDescent="0.25">
      <c r="A81" s="10"/>
      <c r="B81" s="21"/>
      <c r="C81" s="21"/>
      <c r="D81" s="22"/>
      <c r="E81" s="23"/>
      <c r="F81" s="77"/>
      <c r="G81" s="25"/>
      <c r="H81" s="77"/>
      <c r="I81" s="3"/>
      <c r="J81" s="77"/>
      <c r="K81" s="17">
        <v>112</v>
      </c>
      <c r="L81" s="48" t="str">
        <f t="shared" si="1"/>
        <v>Lik fordeling</v>
      </c>
      <c r="M81" s="49"/>
      <c r="N81" s="155">
        <f t="shared" si="13"/>
        <v>0</v>
      </c>
      <c r="O81" s="155">
        <f t="shared" si="14"/>
        <v>0</v>
      </c>
      <c r="P81" s="155">
        <f t="shared" si="14"/>
        <v>0</v>
      </c>
      <c r="Q81" s="155">
        <f t="shared" si="14"/>
        <v>0</v>
      </c>
      <c r="R81" s="155">
        <f t="shared" si="14"/>
        <v>0</v>
      </c>
      <c r="S81" s="155">
        <f t="shared" si="14"/>
        <v>0</v>
      </c>
      <c r="T81" s="155">
        <f t="shared" si="14"/>
        <v>0</v>
      </c>
      <c r="U81" s="155">
        <f t="shared" si="14"/>
        <v>0</v>
      </c>
      <c r="V81" s="155">
        <f t="shared" si="14"/>
        <v>0</v>
      </c>
      <c r="W81" s="155">
        <f t="shared" si="14"/>
        <v>0</v>
      </c>
      <c r="X81" s="155">
        <f t="shared" si="14"/>
        <v>0</v>
      </c>
      <c r="Y81" s="155">
        <f t="shared" si="4"/>
        <v>0</v>
      </c>
    </row>
    <row r="82" spans="1:25" x14ac:dyDescent="0.25">
      <c r="A82" s="10"/>
      <c r="B82" s="21"/>
      <c r="C82" s="21"/>
      <c r="D82" s="22"/>
      <c r="E82" s="23"/>
      <c r="F82" s="77"/>
      <c r="G82" s="25"/>
      <c r="H82" s="77"/>
      <c r="I82" s="3"/>
      <c r="J82" s="77"/>
      <c r="K82" s="17">
        <v>112</v>
      </c>
      <c r="L82" s="48" t="str">
        <f t="shared" si="1"/>
        <v>Lik fordeling</v>
      </c>
      <c r="M82" s="49"/>
      <c r="N82" s="155">
        <f t="shared" si="13"/>
        <v>0</v>
      </c>
      <c r="O82" s="155">
        <f t="shared" si="14"/>
        <v>0</v>
      </c>
      <c r="P82" s="155">
        <f t="shared" si="14"/>
        <v>0</v>
      </c>
      <c r="Q82" s="155">
        <f t="shared" si="14"/>
        <v>0</v>
      </c>
      <c r="R82" s="155">
        <f t="shared" si="14"/>
        <v>0</v>
      </c>
      <c r="S82" s="155">
        <f t="shared" si="14"/>
        <v>0</v>
      </c>
      <c r="T82" s="155">
        <f t="shared" si="14"/>
        <v>0</v>
      </c>
      <c r="U82" s="155">
        <f t="shared" si="14"/>
        <v>0</v>
      </c>
      <c r="V82" s="155">
        <f t="shared" si="14"/>
        <v>0</v>
      </c>
      <c r="W82" s="155">
        <f t="shared" si="14"/>
        <v>0</v>
      </c>
      <c r="X82" s="155">
        <f t="shared" si="14"/>
        <v>0</v>
      </c>
      <c r="Y82" s="155">
        <f t="shared" si="4"/>
        <v>0</v>
      </c>
    </row>
    <row r="83" spans="1:25" x14ac:dyDescent="0.25">
      <c r="A83" s="10"/>
      <c r="B83" s="21"/>
      <c r="C83" s="21"/>
      <c r="D83" s="22"/>
      <c r="E83" s="23"/>
      <c r="F83" s="77"/>
      <c r="G83" s="25"/>
      <c r="H83" s="77"/>
      <c r="I83" s="3"/>
      <c r="J83" s="77"/>
      <c r="K83" s="17">
        <v>112</v>
      </c>
      <c r="L83" s="48" t="str">
        <f t="shared" si="1"/>
        <v>Lik fordeling</v>
      </c>
      <c r="M83" s="49"/>
      <c r="N83" s="155">
        <f t="shared" si="13"/>
        <v>0</v>
      </c>
      <c r="O83" s="155">
        <f t="shared" si="14"/>
        <v>0</v>
      </c>
      <c r="P83" s="155">
        <f t="shared" si="14"/>
        <v>0</v>
      </c>
      <c r="Q83" s="155">
        <f t="shared" si="14"/>
        <v>0</v>
      </c>
      <c r="R83" s="155">
        <f t="shared" si="14"/>
        <v>0</v>
      </c>
      <c r="S83" s="155">
        <f t="shared" si="14"/>
        <v>0</v>
      </c>
      <c r="T83" s="155">
        <f t="shared" si="14"/>
        <v>0</v>
      </c>
      <c r="U83" s="155">
        <f t="shared" si="14"/>
        <v>0</v>
      </c>
      <c r="V83" s="155">
        <f t="shared" si="14"/>
        <v>0</v>
      </c>
      <c r="W83" s="155">
        <f t="shared" si="14"/>
        <v>0</v>
      </c>
      <c r="X83" s="155">
        <f t="shared" si="14"/>
        <v>0</v>
      </c>
      <c r="Y83" s="155">
        <f t="shared" si="4"/>
        <v>0</v>
      </c>
    </row>
    <row r="84" spans="1:25" x14ac:dyDescent="0.25">
      <c r="A84" s="10"/>
      <c r="B84" s="21"/>
      <c r="C84" s="21"/>
      <c r="D84" s="22"/>
      <c r="E84" s="23"/>
      <c r="F84" s="77"/>
      <c r="G84" s="25"/>
      <c r="H84" s="77"/>
      <c r="I84" s="3"/>
      <c r="J84" s="77"/>
      <c r="K84" s="17">
        <v>112</v>
      </c>
      <c r="L84" s="48" t="str">
        <f t="shared" si="1"/>
        <v>Lik fordeling</v>
      </c>
      <c r="M84" s="49"/>
      <c r="N84" s="155">
        <f t="shared" si="13"/>
        <v>0</v>
      </c>
      <c r="O84" s="155">
        <f t="shared" si="14"/>
        <v>0</v>
      </c>
      <c r="P84" s="155">
        <f t="shared" si="14"/>
        <v>0</v>
      </c>
      <c r="Q84" s="155">
        <f t="shared" si="14"/>
        <v>0</v>
      </c>
      <c r="R84" s="155">
        <f t="shared" si="14"/>
        <v>0</v>
      </c>
      <c r="S84" s="155">
        <f t="shared" si="14"/>
        <v>0</v>
      </c>
      <c r="T84" s="155">
        <f t="shared" si="14"/>
        <v>0</v>
      </c>
      <c r="U84" s="155">
        <f t="shared" si="14"/>
        <v>0</v>
      </c>
      <c r="V84" s="155">
        <f t="shared" si="14"/>
        <v>0</v>
      </c>
      <c r="W84" s="155">
        <f t="shared" si="14"/>
        <v>0</v>
      </c>
      <c r="X84" s="155">
        <f t="shared" si="14"/>
        <v>0</v>
      </c>
      <c r="Y84" s="155">
        <f t="shared" si="4"/>
        <v>0</v>
      </c>
    </row>
    <row r="85" spans="1:25" x14ac:dyDescent="0.25">
      <c r="A85" s="10"/>
      <c r="B85" s="21"/>
      <c r="C85" s="21"/>
      <c r="D85" s="22"/>
      <c r="E85" s="23"/>
      <c r="F85" s="77"/>
      <c r="G85" s="25"/>
      <c r="H85" s="77"/>
      <c r="I85" s="3"/>
      <c r="J85" s="77"/>
      <c r="K85" s="17">
        <v>112</v>
      </c>
      <c r="L85" s="48" t="str">
        <f t="shared" si="1"/>
        <v>Lik fordeling</v>
      </c>
      <c r="M85" s="49"/>
      <c r="N85" s="155">
        <f t="shared" si="13"/>
        <v>0</v>
      </c>
      <c r="O85" s="155">
        <f t="shared" si="14"/>
        <v>0</v>
      </c>
      <c r="P85" s="155">
        <f t="shared" si="14"/>
        <v>0</v>
      </c>
      <c r="Q85" s="155">
        <f t="shared" si="14"/>
        <v>0</v>
      </c>
      <c r="R85" s="155">
        <f t="shared" si="14"/>
        <v>0</v>
      </c>
      <c r="S85" s="155">
        <f t="shared" si="14"/>
        <v>0</v>
      </c>
      <c r="T85" s="155">
        <f t="shared" si="14"/>
        <v>0</v>
      </c>
      <c r="U85" s="155">
        <f t="shared" si="14"/>
        <v>0</v>
      </c>
      <c r="V85" s="155">
        <f t="shared" si="14"/>
        <v>0</v>
      </c>
      <c r="W85" s="155">
        <f t="shared" si="14"/>
        <v>0</v>
      </c>
      <c r="X85" s="155">
        <f t="shared" si="14"/>
        <v>0</v>
      </c>
      <c r="Y85" s="155">
        <f t="shared" si="4"/>
        <v>0</v>
      </c>
    </row>
    <row r="86" spans="1:25" x14ac:dyDescent="0.25">
      <c r="A86" s="10"/>
      <c r="B86" s="21"/>
      <c r="C86" s="21"/>
      <c r="D86" s="22"/>
      <c r="E86" s="23"/>
      <c r="F86" s="77"/>
      <c r="G86" s="25"/>
      <c r="H86" s="77"/>
      <c r="I86" s="2"/>
      <c r="J86" s="77"/>
      <c r="K86" s="17">
        <v>112</v>
      </c>
      <c r="L86" s="48" t="str">
        <f t="shared" si="1"/>
        <v>Lik fordeling</v>
      </c>
      <c r="M86" s="49"/>
      <c r="N86" s="155">
        <f t="shared" si="13"/>
        <v>0</v>
      </c>
      <c r="O86" s="155">
        <f t="shared" si="14"/>
        <v>0</v>
      </c>
      <c r="P86" s="155">
        <f t="shared" si="14"/>
        <v>0</v>
      </c>
      <c r="Q86" s="155">
        <f t="shared" si="14"/>
        <v>0</v>
      </c>
      <c r="R86" s="155">
        <f t="shared" si="14"/>
        <v>0</v>
      </c>
      <c r="S86" s="155">
        <f t="shared" si="14"/>
        <v>0</v>
      </c>
      <c r="T86" s="155">
        <f t="shared" si="14"/>
        <v>0</v>
      </c>
      <c r="U86" s="155">
        <f t="shared" si="14"/>
        <v>0</v>
      </c>
      <c r="V86" s="155">
        <f t="shared" si="14"/>
        <v>0</v>
      </c>
      <c r="W86" s="155">
        <f t="shared" si="14"/>
        <v>0</v>
      </c>
      <c r="X86" s="155">
        <f t="shared" si="14"/>
        <v>0</v>
      </c>
      <c r="Y86" s="155">
        <f t="shared" si="4"/>
        <v>0</v>
      </c>
    </row>
    <row r="87" spans="1:25" x14ac:dyDescent="0.25">
      <c r="A87" s="10"/>
      <c r="B87" s="21"/>
      <c r="C87" s="21"/>
      <c r="D87" s="22"/>
      <c r="E87" s="23"/>
      <c r="F87" s="77"/>
      <c r="G87" s="25"/>
      <c r="H87" s="77"/>
      <c r="I87" s="3"/>
      <c r="J87" s="77"/>
      <c r="K87" s="17">
        <v>112</v>
      </c>
      <c r="L87" s="48" t="str">
        <f t="shared" si="1"/>
        <v>Lik fordeling</v>
      </c>
      <c r="M87" s="49"/>
      <c r="N87" s="155">
        <f t="shared" si="13"/>
        <v>0</v>
      </c>
      <c r="O87" s="155">
        <f t="shared" si="14"/>
        <v>0</v>
      </c>
      <c r="P87" s="155">
        <f t="shared" si="14"/>
        <v>0</v>
      </c>
      <c r="Q87" s="155">
        <f t="shared" si="14"/>
        <v>0</v>
      </c>
      <c r="R87" s="155">
        <f t="shared" si="14"/>
        <v>0</v>
      </c>
      <c r="S87" s="155">
        <f t="shared" si="14"/>
        <v>0</v>
      </c>
      <c r="T87" s="155">
        <f t="shared" si="14"/>
        <v>0</v>
      </c>
      <c r="U87" s="155">
        <f t="shared" si="14"/>
        <v>0</v>
      </c>
      <c r="V87" s="155">
        <f t="shared" si="14"/>
        <v>0</v>
      </c>
      <c r="W87" s="155">
        <f t="shared" si="14"/>
        <v>0</v>
      </c>
      <c r="X87" s="155">
        <f t="shared" si="14"/>
        <v>0</v>
      </c>
      <c r="Y87" s="155">
        <f t="shared" si="4"/>
        <v>0</v>
      </c>
    </row>
    <row r="88" spans="1:25" x14ac:dyDescent="0.25">
      <c r="A88" s="10"/>
      <c r="B88" s="21"/>
      <c r="C88" s="21"/>
      <c r="D88" s="22"/>
      <c r="E88" s="23"/>
      <c r="F88" s="77"/>
      <c r="G88" s="25"/>
      <c r="H88" s="77"/>
      <c r="I88" s="3"/>
      <c r="J88" s="77"/>
      <c r="K88" s="17">
        <v>112</v>
      </c>
      <c r="L88" s="48" t="str">
        <f t="shared" si="1"/>
        <v>Lik fordeling</v>
      </c>
      <c r="M88" s="49"/>
      <c r="N88" s="155">
        <f t="shared" si="13"/>
        <v>0</v>
      </c>
      <c r="O88" s="155">
        <f t="shared" si="14"/>
        <v>0</v>
      </c>
      <c r="P88" s="155">
        <f t="shared" si="14"/>
        <v>0</v>
      </c>
      <c r="Q88" s="155">
        <f t="shared" si="14"/>
        <v>0</v>
      </c>
      <c r="R88" s="155">
        <f t="shared" si="14"/>
        <v>0</v>
      </c>
      <c r="S88" s="155">
        <f t="shared" si="14"/>
        <v>0</v>
      </c>
      <c r="T88" s="155">
        <f t="shared" si="14"/>
        <v>0</v>
      </c>
      <c r="U88" s="155">
        <f t="shared" si="14"/>
        <v>0</v>
      </c>
      <c r="V88" s="155">
        <f t="shared" si="14"/>
        <v>0</v>
      </c>
      <c r="W88" s="155">
        <f t="shared" si="14"/>
        <v>0</v>
      </c>
      <c r="X88" s="155">
        <f t="shared" si="14"/>
        <v>0</v>
      </c>
      <c r="Y88" s="155">
        <f t="shared" si="4"/>
        <v>0</v>
      </c>
    </row>
    <row r="89" spans="1:25" x14ac:dyDescent="0.25">
      <c r="A89" s="10"/>
      <c r="B89" s="21"/>
      <c r="C89" s="21"/>
      <c r="D89" s="22"/>
      <c r="E89" s="23"/>
      <c r="F89" s="77"/>
      <c r="G89" s="25"/>
      <c r="H89" s="77"/>
      <c r="I89" s="3"/>
      <c r="J89" s="77"/>
      <c r="K89" s="17">
        <v>112</v>
      </c>
      <c r="L89" s="48" t="str">
        <f t="shared" si="1"/>
        <v>Lik fordeling</v>
      </c>
      <c r="M89" s="49"/>
      <c r="N89" s="155">
        <f t="shared" si="13"/>
        <v>0</v>
      </c>
      <c r="O89" s="155">
        <f t="shared" si="14"/>
        <v>0</v>
      </c>
      <c r="P89" s="155">
        <f t="shared" si="14"/>
        <v>0</v>
      </c>
      <c r="Q89" s="155">
        <f t="shared" si="14"/>
        <v>0</v>
      </c>
      <c r="R89" s="155">
        <f t="shared" si="14"/>
        <v>0</v>
      </c>
      <c r="S89" s="155">
        <f t="shared" si="14"/>
        <v>0</v>
      </c>
      <c r="T89" s="155">
        <f t="shared" si="14"/>
        <v>0</v>
      </c>
      <c r="U89" s="155">
        <f t="shared" si="14"/>
        <v>0</v>
      </c>
      <c r="V89" s="155">
        <f t="shared" si="14"/>
        <v>0</v>
      </c>
      <c r="W89" s="155">
        <f t="shared" si="14"/>
        <v>0</v>
      </c>
      <c r="X89" s="155">
        <f t="shared" si="14"/>
        <v>0</v>
      </c>
      <c r="Y89" s="155">
        <f t="shared" si="4"/>
        <v>0</v>
      </c>
    </row>
    <row r="90" spans="1:25" x14ac:dyDescent="0.25">
      <c r="A90" s="10"/>
      <c r="B90" s="21"/>
      <c r="C90" s="21"/>
      <c r="D90" s="22"/>
      <c r="E90" s="23"/>
      <c r="F90" s="77"/>
      <c r="G90" s="25"/>
      <c r="H90" s="77"/>
      <c r="I90" s="2"/>
      <c r="J90" s="77"/>
      <c r="K90" s="17">
        <v>112</v>
      </c>
      <c r="L90" s="48" t="str">
        <f t="shared" si="1"/>
        <v>Lik fordeling</v>
      </c>
      <c r="M90" s="49"/>
      <c r="N90" s="155">
        <f t="shared" si="13"/>
        <v>0</v>
      </c>
      <c r="O90" s="155">
        <f t="shared" si="14"/>
        <v>0</v>
      </c>
      <c r="P90" s="155">
        <f t="shared" si="14"/>
        <v>0</v>
      </c>
      <c r="Q90" s="155">
        <f t="shared" si="14"/>
        <v>0</v>
      </c>
      <c r="R90" s="155">
        <f t="shared" si="14"/>
        <v>0</v>
      </c>
      <c r="S90" s="155">
        <f t="shared" si="14"/>
        <v>0</v>
      </c>
      <c r="T90" s="155">
        <f t="shared" si="14"/>
        <v>0</v>
      </c>
      <c r="U90" s="155">
        <f t="shared" si="14"/>
        <v>0</v>
      </c>
      <c r="V90" s="155">
        <f t="shared" si="14"/>
        <v>0</v>
      </c>
      <c r="W90" s="155">
        <f t="shared" si="14"/>
        <v>0</v>
      </c>
      <c r="X90" s="155">
        <f t="shared" si="14"/>
        <v>0</v>
      </c>
      <c r="Y90" s="155">
        <f>ROUND(I90,0)*1000-SUM(N90:X90)</f>
        <v>0</v>
      </c>
    </row>
    <row r="91" spans="1:25" x14ac:dyDescent="0.25">
      <c r="A91" s="10"/>
      <c r="B91" s="21"/>
      <c r="C91" s="21"/>
      <c r="D91" s="22"/>
      <c r="E91" s="23"/>
      <c r="F91" s="77"/>
      <c r="G91" s="25"/>
      <c r="H91" s="77"/>
      <c r="I91" s="3"/>
      <c r="J91" s="77"/>
      <c r="K91" s="17">
        <v>112</v>
      </c>
      <c r="L91" s="48" t="str">
        <f t="shared" si="1"/>
        <v>Lik fordeling</v>
      </c>
      <c r="M91" s="49"/>
      <c r="N91" s="155">
        <f t="shared" ref="N91:X93" si="15">ROUND(($I91*1000)*INDEX(Periodiserings_tabell,MATCH($K91,Periodiserings_koder,0),MATCH(N$9,Periodiserings_heading,0)),0)</f>
        <v>0</v>
      </c>
      <c r="O91" s="155">
        <f t="shared" si="15"/>
        <v>0</v>
      </c>
      <c r="P91" s="155">
        <f t="shared" si="15"/>
        <v>0</v>
      </c>
      <c r="Q91" s="155">
        <f t="shared" si="15"/>
        <v>0</v>
      </c>
      <c r="R91" s="155">
        <f t="shared" si="15"/>
        <v>0</v>
      </c>
      <c r="S91" s="155">
        <f t="shared" si="15"/>
        <v>0</v>
      </c>
      <c r="T91" s="155">
        <f t="shared" si="15"/>
        <v>0</v>
      </c>
      <c r="U91" s="155">
        <f t="shared" si="15"/>
        <v>0</v>
      </c>
      <c r="V91" s="155">
        <f t="shared" si="15"/>
        <v>0</v>
      </c>
      <c r="W91" s="155">
        <f t="shared" si="15"/>
        <v>0</v>
      </c>
      <c r="X91" s="155">
        <f t="shared" si="15"/>
        <v>0</v>
      </c>
      <c r="Y91" s="155">
        <f>ROUND(I91,0)*1000-SUM(N91:X91)</f>
        <v>0</v>
      </c>
    </row>
    <row r="92" spans="1:25" x14ac:dyDescent="0.25">
      <c r="A92" s="10"/>
      <c r="B92" s="21"/>
      <c r="C92" s="21"/>
      <c r="D92" s="22"/>
      <c r="E92" s="23"/>
      <c r="F92" s="77"/>
      <c r="G92" s="25"/>
      <c r="H92" s="77"/>
      <c r="I92" s="3"/>
      <c r="J92" s="77"/>
      <c r="K92" s="17">
        <v>112</v>
      </c>
      <c r="L92" s="48" t="str">
        <f t="shared" si="1"/>
        <v>Lik fordeling</v>
      </c>
      <c r="M92" s="49"/>
      <c r="N92" s="155">
        <f t="shared" si="15"/>
        <v>0</v>
      </c>
      <c r="O92" s="155">
        <f t="shared" si="15"/>
        <v>0</v>
      </c>
      <c r="P92" s="155">
        <f t="shared" si="15"/>
        <v>0</v>
      </c>
      <c r="Q92" s="155">
        <f t="shared" si="15"/>
        <v>0</v>
      </c>
      <c r="R92" s="155">
        <f t="shared" si="15"/>
        <v>0</v>
      </c>
      <c r="S92" s="155">
        <f t="shared" si="15"/>
        <v>0</v>
      </c>
      <c r="T92" s="155">
        <f t="shared" si="15"/>
        <v>0</v>
      </c>
      <c r="U92" s="155">
        <f t="shared" si="15"/>
        <v>0</v>
      </c>
      <c r="V92" s="155">
        <f t="shared" si="15"/>
        <v>0</v>
      </c>
      <c r="W92" s="155">
        <f t="shared" si="15"/>
        <v>0</v>
      </c>
      <c r="X92" s="155">
        <f t="shared" si="15"/>
        <v>0</v>
      </c>
      <c r="Y92" s="155">
        <f>ROUND(I92,0)*1000-SUM(N92:X92)</f>
        <v>0</v>
      </c>
    </row>
    <row r="93" spans="1:25" x14ac:dyDescent="0.25">
      <c r="A93" s="10"/>
      <c r="B93" s="21"/>
      <c r="C93" s="21"/>
      <c r="D93" s="22"/>
      <c r="E93" s="23"/>
      <c r="F93" s="77"/>
      <c r="G93" s="25"/>
      <c r="H93" s="77"/>
      <c r="I93" s="3"/>
      <c r="J93" s="77"/>
      <c r="K93" s="17">
        <v>112</v>
      </c>
      <c r="L93" s="48" t="str">
        <f t="shared" si="1"/>
        <v>Lik fordeling</v>
      </c>
      <c r="M93" s="49"/>
      <c r="N93" s="155">
        <f t="shared" si="15"/>
        <v>0</v>
      </c>
      <c r="O93" s="155">
        <f t="shared" si="15"/>
        <v>0</v>
      </c>
      <c r="P93" s="155">
        <f t="shared" si="15"/>
        <v>0</v>
      </c>
      <c r="Q93" s="155">
        <f t="shared" si="15"/>
        <v>0</v>
      </c>
      <c r="R93" s="155">
        <f t="shared" si="15"/>
        <v>0</v>
      </c>
      <c r="S93" s="155">
        <f t="shared" si="15"/>
        <v>0</v>
      </c>
      <c r="T93" s="155">
        <f t="shared" si="15"/>
        <v>0</v>
      </c>
      <c r="U93" s="155">
        <f t="shared" si="15"/>
        <v>0</v>
      </c>
      <c r="V93" s="155">
        <f t="shared" si="15"/>
        <v>0</v>
      </c>
      <c r="W93" s="155">
        <f t="shared" si="15"/>
        <v>0</v>
      </c>
      <c r="X93" s="155">
        <f t="shared" si="15"/>
        <v>0</v>
      </c>
      <c r="Y93" s="155">
        <f>ROUND(I93,0)*1000-SUM(N93:X93)</f>
        <v>0</v>
      </c>
    </row>
    <row r="94" spans="1:25" x14ac:dyDescent="0.25">
      <c r="A94" s="10"/>
      <c r="B94" s="21"/>
      <c r="C94" s="21"/>
      <c r="D94" s="22"/>
      <c r="E94" s="23"/>
      <c r="F94" s="77"/>
      <c r="G94" s="25"/>
      <c r="H94" s="77"/>
      <c r="I94" s="3"/>
      <c r="J94" s="77"/>
      <c r="K94" s="17">
        <v>112</v>
      </c>
      <c r="L94" s="48" t="str">
        <f t="shared" si="1"/>
        <v>Lik fordeling</v>
      </c>
      <c r="M94" s="49"/>
      <c r="N94" s="155">
        <f t="shared" ref="N94:X95" si="16">ROUND(($I94*1000)*INDEX(Periodiserings_tabell,MATCH($K94,Periodiserings_koder,0),MATCH(N$9,Periodiserings_heading,0)),0)</f>
        <v>0</v>
      </c>
      <c r="O94" s="155">
        <f t="shared" si="16"/>
        <v>0</v>
      </c>
      <c r="P94" s="155">
        <f t="shared" si="16"/>
        <v>0</v>
      </c>
      <c r="Q94" s="155">
        <f t="shared" si="16"/>
        <v>0</v>
      </c>
      <c r="R94" s="155">
        <f t="shared" si="16"/>
        <v>0</v>
      </c>
      <c r="S94" s="155">
        <f t="shared" si="16"/>
        <v>0</v>
      </c>
      <c r="T94" s="155">
        <f t="shared" si="16"/>
        <v>0</v>
      </c>
      <c r="U94" s="155">
        <f t="shared" si="16"/>
        <v>0</v>
      </c>
      <c r="V94" s="155">
        <f t="shared" si="16"/>
        <v>0</v>
      </c>
      <c r="W94" s="155">
        <f t="shared" si="16"/>
        <v>0</v>
      </c>
      <c r="X94" s="155">
        <f t="shared" si="16"/>
        <v>0</v>
      </c>
      <c r="Y94" s="155">
        <f t="shared" si="4"/>
        <v>0</v>
      </c>
    </row>
    <row r="95" spans="1:25" x14ac:dyDescent="0.25">
      <c r="A95" s="10"/>
      <c r="B95" s="21"/>
      <c r="C95" s="21"/>
      <c r="D95" s="22"/>
      <c r="E95" s="23"/>
      <c r="F95" s="77"/>
      <c r="G95" s="25"/>
      <c r="H95" s="77"/>
      <c r="I95" s="3"/>
      <c r="J95" s="77"/>
      <c r="K95" s="17">
        <v>112</v>
      </c>
      <c r="L95" s="48" t="str">
        <f t="shared" si="1"/>
        <v>Lik fordeling</v>
      </c>
      <c r="M95" s="49"/>
      <c r="N95" s="155">
        <f t="shared" si="16"/>
        <v>0</v>
      </c>
      <c r="O95" s="155">
        <f t="shared" si="16"/>
        <v>0</v>
      </c>
      <c r="P95" s="155">
        <f t="shared" si="16"/>
        <v>0</v>
      </c>
      <c r="Q95" s="155">
        <f t="shared" si="16"/>
        <v>0</v>
      </c>
      <c r="R95" s="155">
        <f t="shared" si="16"/>
        <v>0</v>
      </c>
      <c r="S95" s="155">
        <f t="shared" si="16"/>
        <v>0</v>
      </c>
      <c r="T95" s="155">
        <f t="shared" si="16"/>
        <v>0</v>
      </c>
      <c r="U95" s="155">
        <f t="shared" si="16"/>
        <v>0</v>
      </c>
      <c r="V95" s="155">
        <f t="shared" si="16"/>
        <v>0</v>
      </c>
      <c r="W95" s="155">
        <f t="shared" si="16"/>
        <v>0</v>
      </c>
      <c r="X95" s="155">
        <f t="shared" si="16"/>
        <v>0</v>
      </c>
      <c r="Y95" s="155">
        <f t="shared" si="4"/>
        <v>0</v>
      </c>
    </row>
    <row r="96" spans="1:25" x14ac:dyDescent="0.25">
      <c r="A96" s="10"/>
      <c r="B96" s="21"/>
      <c r="C96" s="21"/>
      <c r="D96" s="22"/>
      <c r="E96" s="23"/>
      <c r="F96" s="77"/>
      <c r="G96" s="25"/>
      <c r="H96" s="77"/>
      <c r="I96" s="2"/>
      <c r="J96" s="77"/>
      <c r="K96" s="17">
        <v>112</v>
      </c>
      <c r="L96" s="48" t="str">
        <f t="shared" si="1"/>
        <v>Lik fordeling</v>
      </c>
      <c r="M96" s="49"/>
      <c r="N96" s="155">
        <f t="shared" ref="N96:X103" si="17">ROUND(($I96*1000)*INDEX(Periodiserings_tabell,MATCH($K96,Periodiserings_koder,0),MATCH(N$9,Periodiserings_heading,0)),0)</f>
        <v>0</v>
      </c>
      <c r="O96" s="155">
        <f t="shared" si="17"/>
        <v>0</v>
      </c>
      <c r="P96" s="155">
        <f t="shared" si="17"/>
        <v>0</v>
      </c>
      <c r="Q96" s="155">
        <f t="shared" si="17"/>
        <v>0</v>
      </c>
      <c r="R96" s="155">
        <f t="shared" si="17"/>
        <v>0</v>
      </c>
      <c r="S96" s="155">
        <f t="shared" si="17"/>
        <v>0</v>
      </c>
      <c r="T96" s="155">
        <f t="shared" si="17"/>
        <v>0</v>
      </c>
      <c r="U96" s="155">
        <f t="shared" si="17"/>
        <v>0</v>
      </c>
      <c r="V96" s="155">
        <f t="shared" si="17"/>
        <v>0</v>
      </c>
      <c r="W96" s="155">
        <f t="shared" si="17"/>
        <v>0</v>
      </c>
      <c r="X96" s="155">
        <f t="shared" si="17"/>
        <v>0</v>
      </c>
      <c r="Y96" s="155">
        <f t="shared" ref="Y96:Y103" si="18">ROUND(I96,0)*1000-SUM(N96:X96)</f>
        <v>0</v>
      </c>
    </row>
    <row r="97" spans="1:25" x14ac:dyDescent="0.25">
      <c r="A97" s="10"/>
      <c r="B97" s="21"/>
      <c r="C97" s="21"/>
      <c r="D97" s="22"/>
      <c r="E97" s="23"/>
      <c r="F97" s="77"/>
      <c r="G97" s="25"/>
      <c r="H97" s="77"/>
      <c r="I97" s="3"/>
      <c r="J97" s="77"/>
      <c r="K97" s="17">
        <v>112</v>
      </c>
      <c r="L97" s="48" t="str">
        <f t="shared" si="1"/>
        <v>Lik fordeling</v>
      </c>
      <c r="M97" s="49"/>
      <c r="N97" s="155">
        <f t="shared" si="17"/>
        <v>0</v>
      </c>
      <c r="O97" s="155">
        <f t="shared" si="17"/>
        <v>0</v>
      </c>
      <c r="P97" s="155">
        <f t="shared" si="17"/>
        <v>0</v>
      </c>
      <c r="Q97" s="155">
        <f t="shared" si="17"/>
        <v>0</v>
      </c>
      <c r="R97" s="155">
        <f t="shared" si="17"/>
        <v>0</v>
      </c>
      <c r="S97" s="155">
        <f t="shared" si="17"/>
        <v>0</v>
      </c>
      <c r="T97" s="155">
        <f t="shared" si="17"/>
        <v>0</v>
      </c>
      <c r="U97" s="155">
        <f t="shared" si="17"/>
        <v>0</v>
      </c>
      <c r="V97" s="155">
        <f t="shared" si="17"/>
        <v>0</v>
      </c>
      <c r="W97" s="155">
        <f t="shared" si="17"/>
        <v>0</v>
      </c>
      <c r="X97" s="155">
        <f t="shared" si="17"/>
        <v>0</v>
      </c>
      <c r="Y97" s="155">
        <f t="shared" si="18"/>
        <v>0</v>
      </c>
    </row>
    <row r="98" spans="1:25" x14ac:dyDescent="0.25">
      <c r="A98" s="10"/>
      <c r="B98" s="21"/>
      <c r="C98" s="21"/>
      <c r="D98" s="22"/>
      <c r="E98" s="23"/>
      <c r="F98" s="77"/>
      <c r="G98" s="25"/>
      <c r="H98" s="77"/>
      <c r="I98" s="3"/>
      <c r="J98" s="77"/>
      <c r="K98" s="17">
        <v>112</v>
      </c>
      <c r="L98" s="48" t="str">
        <f t="shared" si="1"/>
        <v>Lik fordeling</v>
      </c>
      <c r="M98" s="49"/>
      <c r="N98" s="155">
        <f t="shared" si="17"/>
        <v>0</v>
      </c>
      <c r="O98" s="155">
        <f t="shared" si="17"/>
        <v>0</v>
      </c>
      <c r="P98" s="155">
        <f t="shared" si="17"/>
        <v>0</v>
      </c>
      <c r="Q98" s="155">
        <f t="shared" si="17"/>
        <v>0</v>
      </c>
      <c r="R98" s="155">
        <f t="shared" si="17"/>
        <v>0</v>
      </c>
      <c r="S98" s="155">
        <f t="shared" si="17"/>
        <v>0</v>
      </c>
      <c r="T98" s="155">
        <f t="shared" si="17"/>
        <v>0</v>
      </c>
      <c r="U98" s="155">
        <f t="shared" si="17"/>
        <v>0</v>
      </c>
      <c r="V98" s="155">
        <f t="shared" si="17"/>
        <v>0</v>
      </c>
      <c r="W98" s="155">
        <f t="shared" si="17"/>
        <v>0</v>
      </c>
      <c r="X98" s="155">
        <f t="shared" si="17"/>
        <v>0</v>
      </c>
      <c r="Y98" s="155">
        <f t="shared" si="18"/>
        <v>0</v>
      </c>
    </row>
    <row r="99" spans="1:25" x14ac:dyDescent="0.25">
      <c r="A99" s="10"/>
      <c r="B99" s="21"/>
      <c r="C99" s="21"/>
      <c r="D99" s="22"/>
      <c r="E99" s="23"/>
      <c r="F99" s="77"/>
      <c r="G99" s="25"/>
      <c r="H99" s="77"/>
      <c r="I99" s="3"/>
      <c r="J99" s="77"/>
      <c r="K99" s="17">
        <v>112</v>
      </c>
      <c r="L99" s="48" t="str">
        <f t="shared" si="1"/>
        <v>Lik fordeling</v>
      </c>
      <c r="M99" s="49"/>
      <c r="N99" s="155">
        <f t="shared" si="17"/>
        <v>0</v>
      </c>
      <c r="O99" s="155">
        <f t="shared" si="17"/>
        <v>0</v>
      </c>
      <c r="P99" s="155">
        <f t="shared" si="17"/>
        <v>0</v>
      </c>
      <c r="Q99" s="155">
        <f t="shared" si="17"/>
        <v>0</v>
      </c>
      <c r="R99" s="155">
        <f t="shared" si="17"/>
        <v>0</v>
      </c>
      <c r="S99" s="155">
        <f t="shared" si="17"/>
        <v>0</v>
      </c>
      <c r="T99" s="155">
        <f t="shared" si="17"/>
        <v>0</v>
      </c>
      <c r="U99" s="155">
        <f t="shared" si="17"/>
        <v>0</v>
      </c>
      <c r="V99" s="155">
        <f t="shared" si="17"/>
        <v>0</v>
      </c>
      <c r="W99" s="155">
        <f t="shared" si="17"/>
        <v>0</v>
      </c>
      <c r="X99" s="155">
        <f t="shared" si="17"/>
        <v>0</v>
      </c>
      <c r="Y99" s="155">
        <f t="shared" si="18"/>
        <v>0</v>
      </c>
    </row>
    <row r="100" spans="1:25" x14ac:dyDescent="0.25">
      <c r="A100" s="10"/>
      <c r="B100" s="21"/>
      <c r="C100" s="21"/>
      <c r="D100" s="22"/>
      <c r="E100" s="23"/>
      <c r="F100" s="77"/>
      <c r="G100" s="25"/>
      <c r="H100" s="77"/>
      <c r="I100" s="3"/>
      <c r="J100" s="77"/>
      <c r="K100" s="17">
        <v>112</v>
      </c>
      <c r="L100" s="48" t="str">
        <f t="shared" si="1"/>
        <v>Lik fordeling</v>
      </c>
      <c r="M100" s="49"/>
      <c r="N100" s="155">
        <f t="shared" si="17"/>
        <v>0</v>
      </c>
      <c r="O100" s="155">
        <f t="shared" si="17"/>
        <v>0</v>
      </c>
      <c r="P100" s="155">
        <f t="shared" si="17"/>
        <v>0</v>
      </c>
      <c r="Q100" s="155">
        <f t="shared" si="17"/>
        <v>0</v>
      </c>
      <c r="R100" s="155">
        <f t="shared" si="17"/>
        <v>0</v>
      </c>
      <c r="S100" s="155">
        <f t="shared" si="17"/>
        <v>0</v>
      </c>
      <c r="T100" s="155">
        <f t="shared" si="17"/>
        <v>0</v>
      </c>
      <c r="U100" s="155">
        <f t="shared" si="17"/>
        <v>0</v>
      </c>
      <c r="V100" s="155">
        <f t="shared" si="17"/>
        <v>0</v>
      </c>
      <c r="W100" s="155">
        <f t="shared" si="17"/>
        <v>0</v>
      </c>
      <c r="X100" s="155">
        <f t="shared" si="17"/>
        <v>0</v>
      </c>
      <c r="Y100" s="155">
        <f t="shared" si="18"/>
        <v>0</v>
      </c>
    </row>
    <row r="101" spans="1:25" x14ac:dyDescent="0.25">
      <c r="A101" s="10"/>
      <c r="B101" s="21"/>
      <c r="C101" s="21"/>
      <c r="D101" s="22"/>
      <c r="E101" s="23"/>
      <c r="F101" s="77"/>
      <c r="G101" s="25"/>
      <c r="H101" s="77"/>
      <c r="I101" s="3"/>
      <c r="J101" s="77"/>
      <c r="K101" s="17">
        <v>112</v>
      </c>
      <c r="L101" s="48" t="str">
        <f t="shared" si="1"/>
        <v>Lik fordeling</v>
      </c>
      <c r="M101" s="49"/>
      <c r="N101" s="155">
        <f t="shared" si="17"/>
        <v>0</v>
      </c>
      <c r="O101" s="155">
        <f t="shared" si="17"/>
        <v>0</v>
      </c>
      <c r="P101" s="155">
        <f t="shared" si="17"/>
        <v>0</v>
      </c>
      <c r="Q101" s="155">
        <f t="shared" si="17"/>
        <v>0</v>
      </c>
      <c r="R101" s="155">
        <f t="shared" si="17"/>
        <v>0</v>
      </c>
      <c r="S101" s="155">
        <f t="shared" si="17"/>
        <v>0</v>
      </c>
      <c r="T101" s="155">
        <f t="shared" si="17"/>
        <v>0</v>
      </c>
      <c r="U101" s="155">
        <f t="shared" si="17"/>
        <v>0</v>
      </c>
      <c r="V101" s="155">
        <f t="shared" si="17"/>
        <v>0</v>
      </c>
      <c r="W101" s="155">
        <f t="shared" si="17"/>
        <v>0</v>
      </c>
      <c r="X101" s="155">
        <f t="shared" si="17"/>
        <v>0</v>
      </c>
      <c r="Y101" s="155">
        <f t="shared" si="18"/>
        <v>0</v>
      </c>
    </row>
    <row r="102" spans="1:25" x14ac:dyDescent="0.25">
      <c r="A102" s="10"/>
      <c r="B102" s="21"/>
      <c r="C102" s="21"/>
      <c r="D102" s="22"/>
      <c r="E102" s="23"/>
      <c r="F102" s="77"/>
      <c r="G102" s="25"/>
      <c r="H102" s="77"/>
      <c r="I102" s="2"/>
      <c r="J102" s="77"/>
      <c r="K102" s="17">
        <v>112</v>
      </c>
      <c r="L102" s="48" t="str">
        <f t="shared" si="1"/>
        <v>Lik fordeling</v>
      </c>
      <c r="M102" s="49"/>
      <c r="N102" s="155">
        <f t="shared" si="17"/>
        <v>0</v>
      </c>
      <c r="O102" s="155">
        <f t="shared" si="17"/>
        <v>0</v>
      </c>
      <c r="P102" s="155">
        <f t="shared" si="17"/>
        <v>0</v>
      </c>
      <c r="Q102" s="155">
        <f t="shared" si="17"/>
        <v>0</v>
      </c>
      <c r="R102" s="155">
        <f t="shared" si="17"/>
        <v>0</v>
      </c>
      <c r="S102" s="155">
        <f t="shared" si="17"/>
        <v>0</v>
      </c>
      <c r="T102" s="155">
        <f t="shared" si="17"/>
        <v>0</v>
      </c>
      <c r="U102" s="155">
        <f t="shared" si="17"/>
        <v>0</v>
      </c>
      <c r="V102" s="155">
        <f t="shared" si="17"/>
        <v>0</v>
      </c>
      <c r="W102" s="155">
        <f t="shared" si="17"/>
        <v>0</v>
      </c>
      <c r="X102" s="155">
        <f t="shared" si="17"/>
        <v>0</v>
      </c>
      <c r="Y102" s="155">
        <f t="shared" si="18"/>
        <v>0</v>
      </c>
    </row>
    <row r="103" spans="1:25" x14ac:dyDescent="0.25">
      <c r="A103" s="10"/>
      <c r="B103" s="21"/>
      <c r="C103" s="21"/>
      <c r="D103" s="22"/>
      <c r="E103" s="23"/>
      <c r="F103" s="77"/>
      <c r="G103" s="25"/>
      <c r="H103" s="77"/>
      <c r="I103" s="3"/>
      <c r="J103" s="77"/>
      <c r="K103" s="17">
        <v>112</v>
      </c>
      <c r="L103" s="48" t="str">
        <f t="shared" si="1"/>
        <v>Lik fordeling</v>
      </c>
      <c r="M103" s="49"/>
      <c r="N103" s="155">
        <f t="shared" si="17"/>
        <v>0</v>
      </c>
      <c r="O103" s="155">
        <f t="shared" si="17"/>
        <v>0</v>
      </c>
      <c r="P103" s="155">
        <f t="shared" si="17"/>
        <v>0</v>
      </c>
      <c r="Q103" s="155">
        <f t="shared" si="17"/>
        <v>0</v>
      </c>
      <c r="R103" s="155">
        <f t="shared" si="17"/>
        <v>0</v>
      </c>
      <c r="S103" s="155">
        <f t="shared" si="17"/>
        <v>0</v>
      </c>
      <c r="T103" s="155">
        <f t="shared" si="17"/>
        <v>0</v>
      </c>
      <c r="U103" s="155">
        <f t="shared" si="17"/>
        <v>0</v>
      </c>
      <c r="V103" s="155">
        <f t="shared" si="17"/>
        <v>0</v>
      </c>
      <c r="W103" s="155">
        <f t="shared" si="17"/>
        <v>0</v>
      </c>
      <c r="X103" s="155">
        <f t="shared" si="17"/>
        <v>0</v>
      </c>
      <c r="Y103" s="155">
        <f t="shared" si="18"/>
        <v>0</v>
      </c>
    </row>
    <row r="104" spans="1:25" x14ac:dyDescent="0.25">
      <c r="A104" s="10"/>
      <c r="B104" s="21"/>
      <c r="C104" s="21"/>
      <c r="D104" s="22"/>
      <c r="E104" s="23"/>
      <c r="F104" s="77"/>
      <c r="G104" s="25"/>
      <c r="H104" s="77"/>
      <c r="I104" s="3"/>
      <c r="J104" s="77"/>
      <c r="K104" s="17">
        <v>112</v>
      </c>
      <c r="L104" s="48" t="str">
        <f t="shared" si="1"/>
        <v>Lik fordeling</v>
      </c>
      <c r="M104" s="49"/>
      <c r="N104" s="155">
        <f t="shared" ref="N104:X105" si="19">ROUND(($I104*1000)*INDEX(Periodiserings_tabell,MATCH($K104,Periodiserings_koder,0),MATCH(N$9,Periodiserings_heading,0)),0)</f>
        <v>0</v>
      </c>
      <c r="O104" s="155">
        <f t="shared" si="19"/>
        <v>0</v>
      </c>
      <c r="P104" s="155">
        <f t="shared" si="19"/>
        <v>0</v>
      </c>
      <c r="Q104" s="155">
        <f t="shared" si="19"/>
        <v>0</v>
      </c>
      <c r="R104" s="155">
        <f t="shared" si="19"/>
        <v>0</v>
      </c>
      <c r="S104" s="155">
        <f t="shared" si="19"/>
        <v>0</v>
      </c>
      <c r="T104" s="155">
        <f t="shared" si="19"/>
        <v>0</v>
      </c>
      <c r="U104" s="155">
        <f t="shared" si="19"/>
        <v>0</v>
      </c>
      <c r="V104" s="155">
        <f t="shared" si="19"/>
        <v>0</v>
      </c>
      <c r="W104" s="155">
        <f t="shared" si="19"/>
        <v>0</v>
      </c>
      <c r="X104" s="155">
        <f t="shared" si="19"/>
        <v>0</v>
      </c>
      <c r="Y104" s="155">
        <f t="shared" si="4"/>
        <v>0</v>
      </c>
    </row>
    <row r="105" spans="1:25" x14ac:dyDescent="0.25">
      <c r="A105" s="10"/>
      <c r="B105" s="21"/>
      <c r="C105" s="21"/>
      <c r="D105" s="22"/>
      <c r="E105" s="23"/>
      <c r="F105" s="77"/>
      <c r="G105" s="25"/>
      <c r="H105" s="77"/>
      <c r="I105" s="3"/>
      <c r="J105" s="77"/>
      <c r="K105" s="17">
        <v>112</v>
      </c>
      <c r="L105" s="48" t="str">
        <f t="shared" si="1"/>
        <v>Lik fordeling</v>
      </c>
      <c r="M105" s="49"/>
      <c r="N105" s="155">
        <f t="shared" si="19"/>
        <v>0</v>
      </c>
      <c r="O105" s="155">
        <f t="shared" si="19"/>
        <v>0</v>
      </c>
      <c r="P105" s="155">
        <f t="shared" si="19"/>
        <v>0</v>
      </c>
      <c r="Q105" s="155">
        <f t="shared" si="19"/>
        <v>0</v>
      </c>
      <c r="R105" s="155">
        <f t="shared" si="19"/>
        <v>0</v>
      </c>
      <c r="S105" s="155">
        <f t="shared" si="19"/>
        <v>0</v>
      </c>
      <c r="T105" s="155">
        <f t="shared" si="19"/>
        <v>0</v>
      </c>
      <c r="U105" s="155">
        <f t="shared" si="19"/>
        <v>0</v>
      </c>
      <c r="V105" s="155">
        <f t="shared" si="19"/>
        <v>0</v>
      </c>
      <c r="W105" s="155">
        <f t="shared" si="19"/>
        <v>0</v>
      </c>
      <c r="X105" s="155">
        <f t="shared" si="19"/>
        <v>0</v>
      </c>
      <c r="Y105" s="155">
        <f t="shared" si="4"/>
        <v>0</v>
      </c>
    </row>
    <row r="106" spans="1:25" x14ac:dyDescent="0.25">
      <c r="A106" s="10"/>
      <c r="B106" s="21"/>
      <c r="C106" s="21"/>
      <c r="D106" s="22"/>
      <c r="E106" s="23"/>
      <c r="F106" s="77"/>
      <c r="G106" s="25"/>
      <c r="H106" s="77"/>
      <c r="I106" s="3"/>
      <c r="J106" s="77"/>
      <c r="K106" s="17">
        <v>112</v>
      </c>
      <c r="L106" s="48" t="str">
        <f t="shared" si="1"/>
        <v>Lik fordeling</v>
      </c>
      <c r="M106" s="49"/>
      <c r="N106" s="155">
        <f>ROUND(($I106*1000)*INDEX(Periodiserings_tabell,MATCH($K106,Periodiserings_koder,0),MATCH(N$9,Periodiserings_heading,0)),0)</f>
        <v>0</v>
      </c>
      <c r="O106" s="155">
        <f t="shared" ref="O106:X109" si="20">ROUND(($I106*1000)*INDEX(Periodiserings_tabell,MATCH($K106,Periodiserings_koder,0),MATCH(O$9,Periodiserings_heading,0)),0)</f>
        <v>0</v>
      </c>
      <c r="P106" s="155">
        <f t="shared" si="20"/>
        <v>0</v>
      </c>
      <c r="Q106" s="155">
        <f t="shared" si="20"/>
        <v>0</v>
      </c>
      <c r="R106" s="155">
        <f t="shared" si="20"/>
        <v>0</v>
      </c>
      <c r="S106" s="155">
        <f t="shared" si="20"/>
        <v>0</v>
      </c>
      <c r="T106" s="155">
        <f t="shared" si="20"/>
        <v>0</v>
      </c>
      <c r="U106" s="155">
        <f t="shared" si="20"/>
        <v>0</v>
      </c>
      <c r="V106" s="155">
        <f t="shared" si="20"/>
        <v>0</v>
      </c>
      <c r="W106" s="155">
        <f t="shared" si="20"/>
        <v>0</v>
      </c>
      <c r="X106" s="155">
        <f t="shared" si="20"/>
        <v>0</v>
      </c>
      <c r="Y106" s="155">
        <f t="shared" si="4"/>
        <v>0</v>
      </c>
    </row>
    <row r="107" spans="1:25" x14ac:dyDescent="0.25">
      <c r="A107" s="10"/>
      <c r="B107" s="21"/>
      <c r="C107" s="21"/>
      <c r="D107" s="22"/>
      <c r="E107" s="23"/>
      <c r="F107" s="77"/>
      <c r="G107" s="25"/>
      <c r="H107" s="77"/>
      <c r="I107" s="3"/>
      <c r="J107" s="77"/>
      <c r="K107" s="17">
        <v>112</v>
      </c>
      <c r="L107" s="48" t="str">
        <f t="shared" si="1"/>
        <v>Lik fordeling</v>
      </c>
      <c r="M107" s="49"/>
      <c r="N107" s="155">
        <f>ROUND(($I107*1000)*INDEX(Periodiserings_tabell,MATCH($K107,Periodiserings_koder,0),MATCH(N$9,Periodiserings_heading,0)),0)</f>
        <v>0</v>
      </c>
      <c r="O107" s="155">
        <f t="shared" si="20"/>
        <v>0</v>
      </c>
      <c r="P107" s="155">
        <f t="shared" si="20"/>
        <v>0</v>
      </c>
      <c r="Q107" s="155">
        <f t="shared" si="20"/>
        <v>0</v>
      </c>
      <c r="R107" s="155">
        <f t="shared" si="20"/>
        <v>0</v>
      </c>
      <c r="S107" s="155">
        <f t="shared" si="20"/>
        <v>0</v>
      </c>
      <c r="T107" s="155">
        <f t="shared" si="20"/>
        <v>0</v>
      </c>
      <c r="U107" s="155">
        <f t="shared" si="20"/>
        <v>0</v>
      </c>
      <c r="V107" s="155">
        <f t="shared" si="20"/>
        <v>0</v>
      </c>
      <c r="W107" s="155">
        <f t="shared" si="20"/>
        <v>0</v>
      </c>
      <c r="X107" s="155">
        <f t="shared" si="20"/>
        <v>0</v>
      </c>
      <c r="Y107" s="155">
        <f t="shared" si="4"/>
        <v>0</v>
      </c>
    </row>
    <row r="108" spans="1:25" x14ac:dyDescent="0.25">
      <c r="A108" s="10"/>
      <c r="B108" s="21"/>
      <c r="C108" s="21"/>
      <c r="D108" s="22"/>
      <c r="E108" s="23"/>
      <c r="F108" s="77"/>
      <c r="G108" s="25"/>
      <c r="H108" s="77"/>
      <c r="I108" s="3"/>
      <c r="J108" s="77"/>
      <c r="K108" s="17">
        <v>112</v>
      </c>
      <c r="L108" s="48" t="str">
        <f t="shared" si="1"/>
        <v>Lik fordeling</v>
      </c>
      <c r="M108" s="49"/>
      <c r="N108" s="155">
        <f>ROUND(($I108*1000)*INDEX(Periodiserings_tabell,MATCH($K108,Periodiserings_koder,0),MATCH(N$9,Periodiserings_heading,0)),0)</f>
        <v>0</v>
      </c>
      <c r="O108" s="155">
        <f t="shared" si="20"/>
        <v>0</v>
      </c>
      <c r="P108" s="155">
        <f t="shared" si="20"/>
        <v>0</v>
      </c>
      <c r="Q108" s="155">
        <f t="shared" si="20"/>
        <v>0</v>
      </c>
      <c r="R108" s="155">
        <f t="shared" si="20"/>
        <v>0</v>
      </c>
      <c r="S108" s="155">
        <f t="shared" si="20"/>
        <v>0</v>
      </c>
      <c r="T108" s="155">
        <f t="shared" si="20"/>
        <v>0</v>
      </c>
      <c r="U108" s="155">
        <f t="shared" si="20"/>
        <v>0</v>
      </c>
      <c r="V108" s="155">
        <f t="shared" si="20"/>
        <v>0</v>
      </c>
      <c r="W108" s="155">
        <f t="shared" si="20"/>
        <v>0</v>
      </c>
      <c r="X108" s="155">
        <f t="shared" si="20"/>
        <v>0</v>
      </c>
      <c r="Y108" s="155">
        <f t="shared" si="4"/>
        <v>0</v>
      </c>
    </row>
    <row r="109" spans="1:25" x14ac:dyDescent="0.25">
      <c r="A109" s="10"/>
      <c r="B109" s="21"/>
      <c r="C109" s="21"/>
      <c r="D109" s="22"/>
      <c r="E109" s="23"/>
      <c r="F109" s="77"/>
      <c r="G109" s="25"/>
      <c r="H109" s="77"/>
      <c r="I109" s="3"/>
      <c r="J109" s="77"/>
      <c r="K109" s="17">
        <v>112</v>
      </c>
      <c r="L109" s="48" t="str">
        <f t="shared" si="1"/>
        <v>Lik fordeling</v>
      </c>
      <c r="M109" s="49"/>
      <c r="N109" s="155">
        <f>ROUND(($I109*1000)*INDEX(Periodiserings_tabell,MATCH($K109,Periodiserings_koder,0),MATCH(N$9,Periodiserings_heading,0)),0)</f>
        <v>0</v>
      </c>
      <c r="O109" s="155">
        <f t="shared" si="20"/>
        <v>0</v>
      </c>
      <c r="P109" s="155">
        <f t="shared" si="20"/>
        <v>0</v>
      </c>
      <c r="Q109" s="155">
        <f t="shared" si="20"/>
        <v>0</v>
      </c>
      <c r="R109" s="155">
        <f t="shared" si="20"/>
        <v>0</v>
      </c>
      <c r="S109" s="155">
        <f t="shared" si="20"/>
        <v>0</v>
      </c>
      <c r="T109" s="155">
        <f t="shared" si="20"/>
        <v>0</v>
      </c>
      <c r="U109" s="155">
        <f t="shared" si="20"/>
        <v>0</v>
      </c>
      <c r="V109" s="155">
        <f t="shared" si="20"/>
        <v>0</v>
      </c>
      <c r="W109" s="155">
        <f t="shared" si="20"/>
        <v>0</v>
      </c>
      <c r="X109" s="155">
        <f t="shared" si="20"/>
        <v>0</v>
      </c>
      <c r="Y109" s="155">
        <f t="shared" si="4"/>
        <v>0</v>
      </c>
    </row>
  </sheetData>
  <sheetProtection algorithmName="SHA-512" hashValue="C1+WAOzG97R1aYuCFmIpnVqP2QEly9R5DOjkaq60mWcCFmGYoUVpF7oGKqHzohHGBNshn/09p1+9qnpJqc/Kxg==" saltValue="HB2nFRJcjSs3D5zrR0PnTg==" spinCount="100000" sheet="1" objects="1" scenarios="1"/>
  <mergeCells count="3">
    <mergeCell ref="K9:M9"/>
    <mergeCell ref="D7:G7"/>
    <mergeCell ref="D4:G4"/>
  </mergeCells>
  <phoneticPr fontId="3" type="noConversion"/>
  <pageMargins left="0.35433070866141736" right="0.35433070866141736" top="0.35433070866141736" bottom="0.31496062992125984" header="0.19685039370078741" footer="0.19685039370078741"/>
  <pageSetup paperSize="9" scale="65" fitToHeight="0" orientation="landscape" horizontalDpi="204" verticalDpi="196" r:id="rId1"/>
  <headerFooter alignWithMargins="0">
    <oddHeader>&amp;C&amp;"Times New Roman,Halvfet"&amp;14Oslo kommune  -  Utdanningsetaten&amp;R&amp;D  &amp;T</oddHeader>
    <oddFooter>&amp;CSide &amp;P&amp;R&amp;"Times New Roman,Normal"&amp;8&amp;F / &amp;"/,Regular"&amp;A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69"/>
  <sheetViews>
    <sheetView showGridLines="0" topLeftCell="B2" workbookViewId="0">
      <selection activeCell="H37" sqref="H37"/>
    </sheetView>
  </sheetViews>
  <sheetFormatPr baseColWidth="10" defaultColWidth="9.33203125" defaultRowHeight="12" x14ac:dyDescent="0.2"/>
  <cols>
    <col min="1" max="1" width="17" style="97" hidden="1" customWidth="1"/>
    <col min="2" max="2" width="2.6640625" style="98" customWidth="1"/>
    <col min="3" max="3" width="14.83203125" style="80" customWidth="1"/>
    <col min="4" max="4" width="9.33203125" style="96" customWidth="1"/>
    <col min="5" max="11" width="9.33203125" style="80" customWidth="1"/>
    <col min="12" max="12" width="9.83203125" style="80" bestFit="1" customWidth="1"/>
    <col min="13" max="15" width="9.33203125" style="80" customWidth="1"/>
    <col min="16" max="16" width="9.83203125" style="80" bestFit="1" customWidth="1"/>
    <col min="17" max="17" width="11.33203125" style="80" bestFit="1" customWidth="1"/>
    <col min="18" max="18" width="9.33203125" style="99" customWidth="1"/>
    <col min="19" max="19" width="13.33203125" style="80" customWidth="1"/>
    <col min="20" max="16384" width="9.33203125" style="80"/>
  </cols>
  <sheetData>
    <row r="1" spans="1:19" ht="39.75" customHeight="1" thickBot="1" x14ac:dyDescent="0.45">
      <c r="A1" s="80"/>
      <c r="B1" s="81"/>
      <c r="C1" s="110" t="str">
        <f>"Periodiseringsnøkler " &amp; Lønnsberegning!M6</f>
        <v>Periodiseringsnøkler 2017</v>
      </c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>
        <f>MOD(ROUND(SUM(Q3:Q62)*100,2),100)</f>
        <v>0</v>
      </c>
      <c r="R1" s="81"/>
    </row>
    <row r="2" spans="1:19" ht="12.75" x14ac:dyDescent="0.2">
      <c r="A2" s="80"/>
      <c r="B2" s="85"/>
      <c r="C2" s="100" t="s">
        <v>10</v>
      </c>
      <c r="D2" s="101" t="s">
        <v>22</v>
      </c>
      <c r="E2" s="102" t="s">
        <v>11</v>
      </c>
      <c r="F2" s="102" t="s">
        <v>12</v>
      </c>
      <c r="G2" s="102" t="s">
        <v>13</v>
      </c>
      <c r="H2" s="102" t="s">
        <v>14</v>
      </c>
      <c r="I2" s="102" t="s">
        <v>24</v>
      </c>
      <c r="J2" s="102" t="s">
        <v>15</v>
      </c>
      <c r="K2" s="102" t="s">
        <v>16</v>
      </c>
      <c r="L2" s="102" t="s">
        <v>17</v>
      </c>
      <c r="M2" s="102" t="s">
        <v>18</v>
      </c>
      <c r="N2" s="102" t="s">
        <v>25</v>
      </c>
      <c r="O2" s="102" t="s">
        <v>19</v>
      </c>
      <c r="P2" s="102" t="s">
        <v>21</v>
      </c>
      <c r="Q2" s="103" t="s">
        <v>20</v>
      </c>
      <c r="R2" s="86"/>
    </row>
    <row r="3" spans="1:19" ht="12.75" x14ac:dyDescent="0.2">
      <c r="A3" s="80"/>
      <c r="B3" s="87" t="str">
        <f t="shared" ref="B3:B62" si="0">IF(AND(Q3&lt;&gt;0,ABS(Q3*100-100)&gt;0.01),"&lt;&gt;100","")</f>
        <v/>
      </c>
      <c r="C3" s="104" t="s">
        <v>29</v>
      </c>
      <c r="D3" s="105">
        <v>101</v>
      </c>
      <c r="E3" s="109">
        <v>9.0625147395184097E-2</v>
      </c>
      <c r="F3" s="109">
        <v>9.4595136116965725E-2</v>
      </c>
      <c r="G3" s="109">
        <v>9.2328152536725619E-2</v>
      </c>
      <c r="H3" s="109">
        <v>9.2568665677620843E-2</v>
      </c>
      <c r="I3" s="109">
        <v>9.250315415808591E-2</v>
      </c>
      <c r="J3" s="109">
        <v>-1.3614265687504339E-2</v>
      </c>
      <c r="K3" s="109">
        <v>9.1669737324250544E-2</v>
      </c>
      <c r="L3" s="109">
        <v>8.8726688711634416E-2</v>
      </c>
      <c r="M3" s="109">
        <v>9.4727757535652463E-2</v>
      </c>
      <c r="N3" s="109">
        <v>9.199740862619811E-2</v>
      </c>
      <c r="O3" s="109">
        <v>9.1461702393419261E-2</v>
      </c>
      <c r="P3" s="109">
        <v>9.2410715211767469E-2</v>
      </c>
      <c r="Q3" s="106">
        <f t="shared" ref="Q3:Q62" si="1">SUM(E3:P3)</f>
        <v>1</v>
      </c>
      <c r="R3" s="88" t="str">
        <f t="shared" ref="R3:R62" si="2">IF(AND(Q3&lt;&gt;0,ABS(Q3*100-100)&gt;0.01),"&lt;&gt;100","")</f>
        <v/>
      </c>
      <c r="S3" s="89"/>
    </row>
    <row r="4" spans="1:19" ht="12.75" x14ac:dyDescent="0.2">
      <c r="A4" s="80"/>
      <c r="B4" s="87" t="str">
        <f t="shared" si="0"/>
        <v/>
      </c>
      <c r="C4" s="104" t="s">
        <v>28</v>
      </c>
      <c r="D4" s="105">
        <v>102</v>
      </c>
      <c r="E4" s="109">
        <v>8.7236274885307094E-2</v>
      </c>
      <c r="F4" s="109">
        <v>9.1507161846174481E-2</v>
      </c>
      <c r="G4" s="109">
        <v>9.1301986795389117E-2</v>
      </c>
      <c r="H4" s="109">
        <v>9.2031329570638268E-2</v>
      </c>
      <c r="I4" s="109">
        <v>9.1002838231370203E-2</v>
      </c>
      <c r="J4" s="109">
        <v>-6.0488682443605064E-3</v>
      </c>
      <c r="K4" s="109">
        <v>9.0960157644854683E-2</v>
      </c>
      <c r="L4" s="109">
        <v>8.6961750234296614E-2</v>
      </c>
      <c r="M4" s="109">
        <v>9.4109130170503652E-2</v>
      </c>
      <c r="N4" s="109">
        <v>9.2510875933398212E-2</v>
      </c>
      <c r="O4" s="109">
        <v>9.3604778384375364E-2</v>
      </c>
      <c r="P4" s="109">
        <v>9.4822584548052813E-2</v>
      </c>
      <c r="Q4" s="106">
        <f t="shared" si="1"/>
        <v>1</v>
      </c>
      <c r="R4" s="88" t="str">
        <f t="shared" si="2"/>
        <v/>
      </c>
      <c r="S4" s="89"/>
    </row>
    <row r="5" spans="1:19" ht="12.75" x14ac:dyDescent="0.2">
      <c r="A5" s="80"/>
      <c r="B5" s="87" t="str">
        <f t="shared" si="0"/>
        <v/>
      </c>
      <c r="C5" s="104" t="s">
        <v>75</v>
      </c>
      <c r="D5" s="105">
        <v>103</v>
      </c>
      <c r="E5" s="109">
        <v>9.7589729299058875E-2</v>
      </c>
      <c r="F5" s="109">
        <v>9.1480237465214109E-2</v>
      </c>
      <c r="G5" s="109">
        <v>9.2869196685779365E-2</v>
      </c>
      <c r="H5" s="109">
        <v>9.3291548822529477E-2</v>
      </c>
      <c r="I5" s="109">
        <v>9.077770416105635E-2</v>
      </c>
      <c r="J5" s="109">
        <v>-7.08310086376611E-3</v>
      </c>
      <c r="K5" s="109">
        <v>9.490399787144907E-2</v>
      </c>
      <c r="L5" s="109">
        <v>7.5043118237977754E-2</v>
      </c>
      <c r="M5" s="109">
        <v>8.4579418581892524E-2</v>
      </c>
      <c r="N5" s="109">
        <v>9.3048910145802313E-2</v>
      </c>
      <c r="O5" s="109">
        <v>9.0902478252674571E-2</v>
      </c>
      <c r="P5" s="109">
        <v>0.10259676134033169</v>
      </c>
      <c r="Q5" s="106">
        <f t="shared" si="1"/>
        <v>1</v>
      </c>
      <c r="R5" s="88" t="str">
        <f t="shared" si="2"/>
        <v/>
      </c>
      <c r="S5" s="89"/>
    </row>
    <row r="6" spans="1:19" ht="12.75" x14ac:dyDescent="0.2">
      <c r="A6" s="80"/>
      <c r="B6" s="87" t="str">
        <f t="shared" si="0"/>
        <v/>
      </c>
      <c r="C6" s="104" t="s">
        <v>32</v>
      </c>
      <c r="D6" s="105">
        <v>104</v>
      </c>
      <c r="E6" s="109">
        <v>6.0193648740011568E-2</v>
      </c>
      <c r="F6" s="109">
        <v>0.10263994066063736</v>
      </c>
      <c r="G6" s="109">
        <v>8.3479269007872767E-2</v>
      </c>
      <c r="H6" s="109">
        <v>9.829357563044365E-2</v>
      </c>
      <c r="I6" s="109">
        <v>8.6300294110860959E-2</v>
      </c>
      <c r="J6" s="109">
        <v>6.6383799778529845E-2</v>
      </c>
      <c r="K6" s="109">
        <v>0.11627583462670846</v>
      </c>
      <c r="L6" s="109">
        <v>2.7905382142564928E-2</v>
      </c>
      <c r="M6" s="109">
        <v>6.1146457844555385E-2</v>
      </c>
      <c r="N6" s="109">
        <v>7.0997965794530327E-2</v>
      </c>
      <c r="O6" s="109">
        <v>8.4184011281165858E-2</v>
      </c>
      <c r="P6" s="109">
        <v>0.14219982038211898</v>
      </c>
      <c r="Q6" s="106">
        <f t="shared" si="1"/>
        <v>1</v>
      </c>
      <c r="R6" s="88" t="str">
        <f t="shared" si="2"/>
        <v/>
      </c>
      <c r="S6" s="89"/>
    </row>
    <row r="7" spans="1:19" ht="12.75" x14ac:dyDescent="0.2">
      <c r="A7" s="80"/>
      <c r="B7" s="87" t="str">
        <f t="shared" si="0"/>
        <v/>
      </c>
      <c r="C7" s="104" t="s">
        <v>30</v>
      </c>
      <c r="D7" s="105">
        <v>105</v>
      </c>
      <c r="E7" s="109">
        <v>2.3045466417363825E-2</v>
      </c>
      <c r="F7" s="109">
        <v>2.3397884652306293E-2</v>
      </c>
      <c r="G7" s="109">
        <v>7.2848070064840995E-2</v>
      </c>
      <c r="H7" s="109">
        <v>6.7966671002084256E-2</v>
      </c>
      <c r="I7" s="109">
        <v>0.10028438361179229</v>
      </c>
      <c r="J7" s="109">
        <v>7.4950098480194155E-2</v>
      </c>
      <c r="K7" s="109">
        <v>2.9352160831385095E-2</v>
      </c>
      <c r="L7" s="109">
        <v>8.0842258168743145E-2</v>
      </c>
      <c r="M7" s="109">
        <v>8.2622314947458461E-2</v>
      </c>
      <c r="N7" s="109">
        <v>0.10886116076621014</v>
      </c>
      <c r="O7" s="109">
        <v>9.8018319699701845E-2</v>
      </c>
      <c r="P7" s="109">
        <v>0.23781121135791938</v>
      </c>
      <c r="Q7" s="106">
        <f t="shared" si="1"/>
        <v>0.99999999999999989</v>
      </c>
      <c r="R7" s="88" t="str">
        <f t="shared" si="2"/>
        <v/>
      </c>
      <c r="S7" s="89"/>
    </row>
    <row r="8" spans="1:19" ht="12.75" x14ac:dyDescent="0.2">
      <c r="A8" s="80"/>
      <c r="B8" s="87" t="str">
        <f t="shared" si="0"/>
        <v/>
      </c>
      <c r="C8" s="104" t="s">
        <v>35</v>
      </c>
      <c r="D8" s="105">
        <v>106</v>
      </c>
      <c r="E8" s="109">
        <v>7.0999999999999994E-2</v>
      </c>
      <c r="F8" s="109">
        <v>0.03</v>
      </c>
      <c r="G8" s="109">
        <v>0.13500000000000001</v>
      </c>
      <c r="H8" s="109">
        <v>2.7E-2</v>
      </c>
      <c r="I8" s="109">
        <v>0.104</v>
      </c>
      <c r="J8" s="109">
        <v>0.04</v>
      </c>
      <c r="K8" s="109">
        <v>9.4E-2</v>
      </c>
      <c r="L8" s="109">
        <v>9.1999999999999998E-2</v>
      </c>
      <c r="M8" s="109">
        <v>0.17499999999999999</v>
      </c>
      <c r="N8" s="109">
        <v>0.04</v>
      </c>
      <c r="O8" s="109">
        <v>8.8999999999999996E-2</v>
      </c>
      <c r="P8" s="109">
        <v>0.10299999999999999</v>
      </c>
      <c r="Q8" s="106">
        <f t="shared" si="1"/>
        <v>1</v>
      </c>
      <c r="R8" s="88" t="str">
        <f t="shared" si="2"/>
        <v/>
      </c>
      <c r="S8" s="89"/>
    </row>
    <row r="9" spans="1:19" ht="12.75" x14ac:dyDescent="0.2">
      <c r="A9" s="80"/>
      <c r="B9" s="87" t="str">
        <f t="shared" si="0"/>
        <v/>
      </c>
      <c r="C9" s="104" t="s">
        <v>33</v>
      </c>
      <c r="D9" s="105">
        <v>107</v>
      </c>
      <c r="E9" s="109">
        <v>7.1985661752645466E-2</v>
      </c>
      <c r="F9" s="109">
        <v>3.5015335800274952E-2</v>
      </c>
      <c r="G9" s="109">
        <v>7.161069648866937E-2</v>
      </c>
      <c r="H9" s="109">
        <v>4.3331476544331012E-2</v>
      </c>
      <c r="I9" s="109">
        <v>8.1365503697454877E-2</v>
      </c>
      <c r="J9" s="109">
        <v>0.10718541618499269</v>
      </c>
      <c r="K9" s="109">
        <v>6.80963983087087E-2</v>
      </c>
      <c r="L9" s="109">
        <v>8.230146238430526E-2</v>
      </c>
      <c r="M9" s="109">
        <v>9.2787479371251494E-2</v>
      </c>
      <c r="N9" s="109">
        <v>0.16190098478274426</v>
      </c>
      <c r="O9" s="109">
        <v>9.4308515093697573E-2</v>
      </c>
      <c r="P9" s="109">
        <v>9.0111069590924298E-2</v>
      </c>
      <c r="Q9" s="106">
        <f t="shared" si="1"/>
        <v>1</v>
      </c>
      <c r="R9" s="88" t="str">
        <f t="shared" si="2"/>
        <v/>
      </c>
      <c r="S9" s="89"/>
    </row>
    <row r="10" spans="1:19" ht="12.75" x14ac:dyDescent="0.2">
      <c r="A10" s="80"/>
      <c r="B10" s="87" t="str">
        <f t="shared" si="0"/>
        <v/>
      </c>
      <c r="C10" s="104" t="s">
        <v>76</v>
      </c>
      <c r="D10" s="105">
        <v>108</v>
      </c>
      <c r="E10" s="109"/>
      <c r="F10" s="109"/>
      <c r="G10" s="109"/>
      <c r="H10" s="109"/>
      <c r="I10" s="109"/>
      <c r="J10" s="109">
        <v>0.6</v>
      </c>
      <c r="K10" s="109"/>
      <c r="L10" s="109"/>
      <c r="M10" s="109"/>
      <c r="N10" s="109"/>
      <c r="O10" s="109"/>
      <c r="P10" s="109">
        <v>0.4</v>
      </c>
      <c r="Q10" s="106">
        <f t="shared" si="1"/>
        <v>1</v>
      </c>
      <c r="R10" s="88" t="str">
        <f t="shared" si="2"/>
        <v/>
      </c>
      <c r="S10" s="89"/>
    </row>
    <row r="11" spans="1:19" ht="12.75" x14ac:dyDescent="0.2">
      <c r="A11" s="90"/>
      <c r="B11" s="87" t="str">
        <f t="shared" si="0"/>
        <v/>
      </c>
      <c r="C11" s="104" t="s">
        <v>34</v>
      </c>
      <c r="D11" s="105">
        <v>109</v>
      </c>
      <c r="E11" s="109">
        <v>0.10011140423841336</v>
      </c>
      <c r="F11" s="109">
        <v>9.9921703287266878E-2</v>
      </c>
      <c r="G11" s="109">
        <v>0.113097506710511</v>
      </c>
      <c r="H11" s="109">
        <v>7.455822054986129E-2</v>
      </c>
      <c r="I11" s="109">
        <v>0.10126189986720015</v>
      </c>
      <c r="J11" s="109">
        <v>8.2648949339448163E-2</v>
      </c>
      <c r="K11" s="109">
        <v>8.6366022205742604E-3</v>
      </c>
      <c r="L11" s="109">
        <v>8.501587050275379E-2</v>
      </c>
      <c r="M11" s="109">
        <v>7.8888718952312725E-2</v>
      </c>
      <c r="N11" s="109">
        <v>0.10442958606083842</v>
      </c>
      <c r="O11" s="109">
        <v>9.3567573064128759E-2</v>
      </c>
      <c r="P11" s="109">
        <v>5.7861965206691068E-2</v>
      </c>
      <c r="Q11" s="106">
        <f t="shared" si="1"/>
        <v>1</v>
      </c>
      <c r="R11" s="88" t="str">
        <f t="shared" si="2"/>
        <v/>
      </c>
      <c r="S11" s="89"/>
    </row>
    <row r="12" spans="1:19" ht="12.75" x14ac:dyDescent="0.2">
      <c r="A12" s="80"/>
      <c r="B12" s="87" t="str">
        <f t="shared" si="0"/>
        <v/>
      </c>
      <c r="C12" s="104" t="s">
        <v>77</v>
      </c>
      <c r="D12" s="105">
        <v>110</v>
      </c>
      <c r="E12" s="109"/>
      <c r="F12" s="109"/>
      <c r="G12" s="109"/>
      <c r="H12" s="109"/>
      <c r="I12" s="109"/>
      <c r="J12" s="109"/>
      <c r="K12" s="109">
        <v>1</v>
      </c>
      <c r="L12" s="109"/>
      <c r="M12" s="109"/>
      <c r="N12" s="109"/>
      <c r="O12" s="109"/>
      <c r="P12" s="109"/>
      <c r="Q12" s="106">
        <f t="shared" si="1"/>
        <v>1</v>
      </c>
      <c r="R12" s="88" t="str">
        <f t="shared" si="2"/>
        <v/>
      </c>
      <c r="S12" s="89"/>
    </row>
    <row r="13" spans="1:19" ht="12.75" x14ac:dyDescent="0.2">
      <c r="A13" s="80"/>
      <c r="B13" s="87" t="str">
        <f t="shared" si="0"/>
        <v/>
      </c>
      <c r="C13" s="104" t="s">
        <v>90</v>
      </c>
      <c r="D13" s="105">
        <v>111</v>
      </c>
      <c r="E13" s="109"/>
      <c r="F13" s="109"/>
      <c r="G13" s="109">
        <v>1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6">
        <f t="shared" si="1"/>
        <v>1</v>
      </c>
      <c r="R13" s="88" t="str">
        <f t="shared" si="2"/>
        <v/>
      </c>
      <c r="S13" s="89"/>
    </row>
    <row r="14" spans="1:19" ht="12.75" x14ac:dyDescent="0.2">
      <c r="A14" s="80"/>
      <c r="B14" s="87" t="str">
        <f t="shared" si="0"/>
        <v/>
      </c>
      <c r="C14" s="104" t="s">
        <v>37</v>
      </c>
      <c r="D14" s="105">
        <v>112</v>
      </c>
      <c r="E14" s="109">
        <v>8.3333333333333329E-2</v>
      </c>
      <c r="F14" s="109">
        <v>8.3333333333333329E-2</v>
      </c>
      <c r="G14" s="109">
        <v>8.3333333333333329E-2</v>
      </c>
      <c r="H14" s="109">
        <v>8.3333333333333329E-2</v>
      </c>
      <c r="I14" s="109">
        <v>8.3333333333333329E-2</v>
      </c>
      <c r="J14" s="109">
        <v>8.3333333333333329E-2</v>
      </c>
      <c r="K14" s="109">
        <v>8.3333333333333329E-2</v>
      </c>
      <c r="L14" s="109">
        <v>8.3333333333333329E-2</v>
      </c>
      <c r="M14" s="109">
        <v>8.3333333333333329E-2</v>
      </c>
      <c r="N14" s="109">
        <v>8.3333333333333329E-2</v>
      </c>
      <c r="O14" s="109">
        <v>8.3333333333333329E-2</v>
      </c>
      <c r="P14" s="109">
        <v>8.3333333333333329E-2</v>
      </c>
      <c r="Q14" s="106">
        <f t="shared" si="1"/>
        <v>1</v>
      </c>
      <c r="R14" s="88" t="str">
        <f t="shared" si="2"/>
        <v/>
      </c>
      <c r="S14" s="89"/>
    </row>
    <row r="15" spans="1:19" ht="12.75" x14ac:dyDescent="0.2">
      <c r="A15" s="80"/>
      <c r="B15" s="87" t="str">
        <f t="shared" si="0"/>
        <v/>
      </c>
      <c r="C15" s="104" t="s">
        <v>38</v>
      </c>
      <c r="D15" s="105">
        <v>113</v>
      </c>
      <c r="E15" s="109">
        <v>0.14000000000000001</v>
      </c>
      <c r="F15" s="109">
        <v>0.02</v>
      </c>
      <c r="G15" s="109">
        <v>0.01</v>
      </c>
      <c r="H15" s="109">
        <v>0.25</v>
      </c>
      <c r="I15" s="109">
        <v>0.02</v>
      </c>
      <c r="J15" s="109">
        <v>0.02</v>
      </c>
      <c r="K15" s="109">
        <v>0.25</v>
      </c>
      <c r="L15" s="109">
        <v>0.01</v>
      </c>
      <c r="M15" s="109">
        <v>0.01</v>
      </c>
      <c r="N15" s="109">
        <v>0.25</v>
      </c>
      <c r="O15" s="109">
        <v>0.01</v>
      </c>
      <c r="P15" s="109">
        <v>0.01</v>
      </c>
      <c r="Q15" s="106">
        <f t="shared" si="1"/>
        <v>1</v>
      </c>
      <c r="R15" s="88" t="str">
        <f t="shared" si="2"/>
        <v/>
      </c>
      <c r="S15" s="89"/>
    </row>
    <row r="16" spans="1:19" ht="12.75" x14ac:dyDescent="0.2">
      <c r="A16" s="80"/>
      <c r="B16" s="87" t="str">
        <f t="shared" si="0"/>
        <v/>
      </c>
      <c r="C16" s="104" t="s">
        <v>39</v>
      </c>
      <c r="D16" s="105">
        <v>114</v>
      </c>
      <c r="E16" s="109">
        <v>0.12</v>
      </c>
      <c r="F16" s="109">
        <v>0.12</v>
      </c>
      <c r="G16" s="109">
        <v>0.12</v>
      </c>
      <c r="H16" s="109">
        <v>0.1</v>
      </c>
      <c r="I16" s="109">
        <v>0.05</v>
      </c>
      <c r="J16" s="109">
        <v>0.04</v>
      </c>
      <c r="K16" s="109">
        <v>0.03</v>
      </c>
      <c r="L16" s="109">
        <v>0.03</v>
      </c>
      <c r="M16" s="109">
        <v>0.05</v>
      </c>
      <c r="N16" s="109">
        <v>0.08</v>
      </c>
      <c r="O16" s="109">
        <v>0.1</v>
      </c>
      <c r="P16" s="109">
        <v>0.16</v>
      </c>
      <c r="Q16" s="106">
        <f t="shared" si="1"/>
        <v>1</v>
      </c>
      <c r="R16" s="88" t="str">
        <f t="shared" si="2"/>
        <v/>
      </c>
      <c r="S16" s="89"/>
    </row>
    <row r="17" spans="1:19" ht="12.75" x14ac:dyDescent="0.2">
      <c r="A17" s="80"/>
      <c r="B17" s="87" t="str">
        <f t="shared" si="0"/>
        <v/>
      </c>
      <c r="C17" s="104" t="s">
        <v>91</v>
      </c>
      <c r="D17" s="105">
        <v>115</v>
      </c>
      <c r="E17" s="109">
        <v>0.25</v>
      </c>
      <c r="F17" s="109"/>
      <c r="G17" s="109"/>
      <c r="H17" s="109">
        <v>0.25</v>
      </c>
      <c r="I17" s="109"/>
      <c r="J17" s="109"/>
      <c r="K17" s="109">
        <v>0.25</v>
      </c>
      <c r="L17" s="109"/>
      <c r="M17" s="109"/>
      <c r="N17" s="109">
        <v>0.25</v>
      </c>
      <c r="O17" s="109"/>
      <c r="P17" s="109"/>
      <c r="Q17" s="106">
        <f t="shared" si="1"/>
        <v>1</v>
      </c>
      <c r="R17" s="88" t="str">
        <f t="shared" si="2"/>
        <v/>
      </c>
      <c r="S17" s="89"/>
    </row>
    <row r="18" spans="1:19" ht="12.75" x14ac:dyDescent="0.2">
      <c r="A18" s="80"/>
      <c r="B18" s="87" t="str">
        <f t="shared" si="0"/>
        <v/>
      </c>
      <c r="C18" s="104" t="s">
        <v>92</v>
      </c>
      <c r="D18" s="105">
        <v>116</v>
      </c>
      <c r="E18" s="109"/>
      <c r="F18" s="109"/>
      <c r="G18" s="109">
        <v>0.25</v>
      </c>
      <c r="H18" s="109"/>
      <c r="I18" s="109"/>
      <c r="J18" s="109">
        <v>0.25</v>
      </c>
      <c r="K18" s="109"/>
      <c r="L18" s="109"/>
      <c r="M18" s="109">
        <v>0.25</v>
      </c>
      <c r="N18" s="109"/>
      <c r="O18" s="109"/>
      <c r="P18" s="109">
        <v>0.25</v>
      </c>
      <c r="Q18" s="106">
        <f t="shared" si="1"/>
        <v>1</v>
      </c>
      <c r="R18" s="88" t="str">
        <f t="shared" si="2"/>
        <v/>
      </c>
      <c r="S18" s="89"/>
    </row>
    <row r="19" spans="1:19" ht="12.75" x14ac:dyDescent="0.2">
      <c r="A19" s="80"/>
      <c r="B19" s="87" t="str">
        <f t="shared" si="0"/>
        <v/>
      </c>
      <c r="C19" s="104" t="s">
        <v>78</v>
      </c>
      <c r="D19" s="105">
        <v>117</v>
      </c>
      <c r="E19" s="109"/>
      <c r="F19" s="109"/>
      <c r="G19" s="109"/>
      <c r="H19" s="109"/>
      <c r="I19" s="109"/>
      <c r="J19" s="109">
        <v>0.5</v>
      </c>
      <c r="K19" s="109"/>
      <c r="L19" s="109"/>
      <c r="M19" s="109"/>
      <c r="N19" s="109"/>
      <c r="O19" s="109"/>
      <c r="P19" s="109">
        <v>0.5</v>
      </c>
      <c r="Q19" s="106">
        <f t="shared" si="1"/>
        <v>1</v>
      </c>
      <c r="R19" s="88" t="str">
        <f t="shared" si="2"/>
        <v/>
      </c>
    </row>
    <row r="20" spans="1:19" ht="12.75" x14ac:dyDescent="0.2">
      <c r="A20" s="80"/>
      <c r="B20" s="87" t="str">
        <f t="shared" si="0"/>
        <v/>
      </c>
      <c r="C20" s="104" t="s">
        <v>79</v>
      </c>
      <c r="D20" s="105">
        <v>118</v>
      </c>
      <c r="E20" s="109"/>
      <c r="F20" s="109"/>
      <c r="G20" s="109"/>
      <c r="H20" s="109"/>
      <c r="I20" s="109"/>
      <c r="J20" s="109"/>
      <c r="K20" s="109"/>
      <c r="L20" s="109">
        <v>0.58333333333333337</v>
      </c>
      <c r="M20" s="109"/>
      <c r="N20" s="109"/>
      <c r="O20" s="109"/>
      <c r="P20" s="109">
        <v>0.41666666666666669</v>
      </c>
      <c r="Q20" s="106">
        <f t="shared" si="1"/>
        <v>1</v>
      </c>
      <c r="R20" s="88" t="str">
        <f t="shared" si="2"/>
        <v/>
      </c>
    </row>
    <row r="21" spans="1:19" ht="12.75" x14ac:dyDescent="0.2">
      <c r="A21" s="80"/>
      <c r="B21" s="87" t="str">
        <f t="shared" si="0"/>
        <v/>
      </c>
      <c r="C21" s="104" t="s">
        <v>80</v>
      </c>
      <c r="D21" s="105">
        <v>119</v>
      </c>
      <c r="E21" s="109">
        <v>7.0000000000000007E-2</v>
      </c>
      <c r="F21" s="109">
        <v>0.01</v>
      </c>
      <c r="G21" s="109">
        <v>0.05</v>
      </c>
      <c r="H21" s="109">
        <v>0.03</v>
      </c>
      <c r="I21" s="109">
        <v>0.03</v>
      </c>
      <c r="J21" s="109">
        <v>0.03</v>
      </c>
      <c r="K21" s="109">
        <v>0.12</v>
      </c>
      <c r="L21" s="109">
        <v>0.09</v>
      </c>
      <c r="M21" s="109">
        <v>0.24</v>
      </c>
      <c r="N21" s="109">
        <v>0.04</v>
      </c>
      <c r="O21" s="109">
        <v>0.05</v>
      </c>
      <c r="P21" s="109">
        <v>0.24</v>
      </c>
      <c r="Q21" s="106">
        <f t="shared" si="1"/>
        <v>1</v>
      </c>
      <c r="R21" s="88" t="str">
        <f t="shared" si="2"/>
        <v/>
      </c>
    </row>
    <row r="22" spans="1:19" ht="12.75" x14ac:dyDescent="0.2">
      <c r="A22" s="80"/>
      <c r="B22" s="87" t="str">
        <f t="shared" si="0"/>
        <v/>
      </c>
      <c r="C22" s="104" t="s">
        <v>81</v>
      </c>
      <c r="D22" s="105">
        <v>120</v>
      </c>
      <c r="E22" s="109"/>
      <c r="F22" s="109"/>
      <c r="G22" s="109"/>
      <c r="H22" s="109"/>
      <c r="I22" s="109"/>
      <c r="J22" s="109"/>
      <c r="K22" s="109"/>
      <c r="L22" s="109">
        <v>0.41690962099125362</v>
      </c>
      <c r="M22" s="109">
        <v>0.14577259475218657</v>
      </c>
      <c r="N22" s="109">
        <v>0.14577259475218657</v>
      </c>
      <c r="O22" s="109">
        <v>0.14577259475218657</v>
      </c>
      <c r="P22" s="109">
        <v>0.14577259475218657</v>
      </c>
      <c r="Q22" s="106">
        <f t="shared" si="1"/>
        <v>1</v>
      </c>
      <c r="R22" s="88" t="str">
        <f t="shared" si="2"/>
        <v/>
      </c>
    </row>
    <row r="23" spans="1:19" ht="12.75" x14ac:dyDescent="0.2">
      <c r="A23" s="80"/>
      <c r="B23" s="87" t="str">
        <f t="shared" si="0"/>
        <v/>
      </c>
      <c r="C23" s="104" t="s">
        <v>82</v>
      </c>
      <c r="D23" s="105">
        <v>121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>
        <v>1</v>
      </c>
      <c r="O23" s="109"/>
      <c r="P23" s="109"/>
      <c r="Q23" s="106">
        <f t="shared" si="1"/>
        <v>1</v>
      </c>
      <c r="R23" s="88" t="str">
        <f t="shared" si="2"/>
        <v/>
      </c>
    </row>
    <row r="24" spans="1:19" ht="12.75" x14ac:dyDescent="0.2">
      <c r="A24" s="80"/>
      <c r="B24" s="87" t="str">
        <f t="shared" si="0"/>
        <v/>
      </c>
      <c r="C24" s="104" t="s">
        <v>83</v>
      </c>
      <c r="D24" s="105">
        <v>122</v>
      </c>
      <c r="E24" s="109">
        <v>4.6757660480783628E-2</v>
      </c>
      <c r="F24" s="109">
        <v>4.4944213127182969E-2</v>
      </c>
      <c r="G24" s="109">
        <v>0.10355354402953815</v>
      </c>
      <c r="H24" s="109">
        <v>0.10379230309401465</v>
      </c>
      <c r="I24" s="109">
        <v>0.12457905010913317</v>
      </c>
      <c r="J24" s="109">
        <v>0.1048534425776852</v>
      </c>
      <c r="K24" s="109">
        <v>2.8180120298834908E-2</v>
      </c>
      <c r="L24" s="109">
        <v>5.4164706790194597E-2</v>
      </c>
      <c r="M24" s="109">
        <v>3.9283096094354278E-2</v>
      </c>
      <c r="N24" s="109">
        <v>7.4075136987782952E-2</v>
      </c>
      <c r="O24" s="109">
        <v>0.10113150053582544</v>
      </c>
      <c r="P24" s="109">
        <v>0.17468522587466995</v>
      </c>
      <c r="Q24" s="106">
        <f t="shared" si="1"/>
        <v>0.99999999999999978</v>
      </c>
      <c r="R24" s="88" t="str">
        <f t="shared" si="2"/>
        <v/>
      </c>
    </row>
    <row r="25" spans="1:19" ht="12.75" x14ac:dyDescent="0.2">
      <c r="A25" s="80"/>
      <c r="B25" s="87" t="str">
        <f t="shared" si="0"/>
        <v/>
      </c>
      <c r="C25" s="104" t="s">
        <v>84</v>
      </c>
      <c r="D25" s="105">
        <v>123</v>
      </c>
      <c r="E25" s="109">
        <v>8.9027682456202462E-2</v>
      </c>
      <c r="F25" s="109">
        <v>8.8162496953732766E-2</v>
      </c>
      <c r="G25" s="109">
        <v>8.6788185671614906E-2</v>
      </c>
      <c r="H25" s="109">
        <v>8.5881170788037295E-2</v>
      </c>
      <c r="I25" s="109">
        <v>8.4311395436922315E-2</v>
      </c>
      <c r="J25" s="109">
        <v>8.2652868107985458E-2</v>
      </c>
      <c r="K25" s="109"/>
      <c r="L25" s="109">
        <v>8.9885002034246445E-2</v>
      </c>
      <c r="M25" s="109">
        <v>9.9447883892820776E-2</v>
      </c>
      <c r="N25" s="109">
        <v>0.10156813628333895</v>
      </c>
      <c r="O25" s="109">
        <v>9.6637968929404475E-2</v>
      </c>
      <c r="P25" s="109">
        <v>9.5637209445694135E-2</v>
      </c>
      <c r="Q25" s="106">
        <f t="shared" si="1"/>
        <v>0.99999999999999989</v>
      </c>
      <c r="R25" s="88" t="str">
        <f t="shared" si="2"/>
        <v/>
      </c>
    </row>
    <row r="26" spans="1:19" ht="12.75" x14ac:dyDescent="0.2">
      <c r="A26" s="80"/>
      <c r="B26" s="87" t="str">
        <f t="shared" si="0"/>
        <v/>
      </c>
      <c r="C26" s="104" t="s">
        <v>85</v>
      </c>
      <c r="D26" s="105">
        <v>124</v>
      </c>
      <c r="E26" s="109"/>
      <c r="F26" s="109">
        <v>0.25</v>
      </c>
      <c r="G26" s="109">
        <v>0.25</v>
      </c>
      <c r="H26" s="109"/>
      <c r="I26" s="109"/>
      <c r="J26" s="109">
        <v>0.25</v>
      </c>
      <c r="K26" s="109"/>
      <c r="L26" s="109"/>
      <c r="M26" s="109">
        <v>0.25</v>
      </c>
      <c r="N26" s="109"/>
      <c r="O26" s="109"/>
      <c r="P26" s="109"/>
      <c r="Q26" s="106">
        <f t="shared" si="1"/>
        <v>1</v>
      </c>
      <c r="R26" s="88" t="str">
        <f t="shared" si="2"/>
        <v/>
      </c>
    </row>
    <row r="27" spans="1:19" ht="12.75" x14ac:dyDescent="0.2">
      <c r="A27" s="80"/>
      <c r="B27" s="87" t="str">
        <f t="shared" si="0"/>
        <v/>
      </c>
      <c r="C27" s="104" t="s">
        <v>88</v>
      </c>
      <c r="D27" s="105">
        <v>125</v>
      </c>
      <c r="E27" s="109"/>
      <c r="F27" s="109"/>
      <c r="G27" s="109"/>
      <c r="H27" s="109">
        <v>0.25</v>
      </c>
      <c r="I27" s="109"/>
      <c r="J27" s="109"/>
      <c r="K27" s="109">
        <v>0.25</v>
      </c>
      <c r="L27" s="109"/>
      <c r="M27" s="109"/>
      <c r="N27" s="109">
        <v>0.25</v>
      </c>
      <c r="O27" s="109"/>
      <c r="P27" s="109">
        <v>0.25</v>
      </c>
      <c r="Q27" s="106">
        <f t="shared" si="1"/>
        <v>1</v>
      </c>
      <c r="R27" s="88" t="str">
        <f t="shared" si="2"/>
        <v/>
      </c>
    </row>
    <row r="28" spans="1:19" ht="12.75" x14ac:dyDescent="0.2">
      <c r="A28" s="80"/>
      <c r="B28" s="87" t="str">
        <f t="shared" si="0"/>
        <v/>
      </c>
      <c r="C28" s="104" t="s">
        <v>89</v>
      </c>
      <c r="D28" s="105">
        <v>126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>
        <v>1</v>
      </c>
      <c r="Q28" s="106">
        <f t="shared" si="1"/>
        <v>1</v>
      </c>
      <c r="R28" s="88" t="str">
        <f t="shared" si="2"/>
        <v/>
      </c>
    </row>
    <row r="29" spans="1:19" ht="12.75" x14ac:dyDescent="0.2">
      <c r="A29" s="80"/>
      <c r="B29" s="87" t="str">
        <f t="shared" si="0"/>
        <v/>
      </c>
      <c r="C29" s="104" t="s">
        <v>44</v>
      </c>
      <c r="D29" s="105">
        <v>127</v>
      </c>
      <c r="E29" s="109"/>
      <c r="F29" s="109">
        <f>1/11</f>
        <v>9.0909090909090912E-2</v>
      </c>
      <c r="G29" s="109">
        <f t="shared" ref="G29:P29" si="3">1/11</f>
        <v>9.0909090909090912E-2</v>
      </c>
      <c r="H29" s="109">
        <f t="shared" si="3"/>
        <v>9.0909090909090912E-2</v>
      </c>
      <c r="I29" s="109">
        <f t="shared" si="3"/>
        <v>9.0909090909090912E-2</v>
      </c>
      <c r="J29" s="109">
        <f t="shared" si="3"/>
        <v>9.0909090909090912E-2</v>
      </c>
      <c r="K29" s="109">
        <f t="shared" si="3"/>
        <v>9.0909090909090912E-2</v>
      </c>
      <c r="L29" s="109">
        <f t="shared" si="3"/>
        <v>9.0909090909090912E-2</v>
      </c>
      <c r="M29" s="109">
        <f t="shared" si="3"/>
        <v>9.0909090909090912E-2</v>
      </c>
      <c r="N29" s="109">
        <f t="shared" si="3"/>
        <v>9.0909090909090912E-2</v>
      </c>
      <c r="O29" s="109">
        <f t="shared" si="3"/>
        <v>9.0909090909090912E-2</v>
      </c>
      <c r="P29" s="109">
        <f t="shared" si="3"/>
        <v>9.0909090909090912E-2</v>
      </c>
      <c r="Q29" s="106">
        <f t="shared" si="1"/>
        <v>1.0000000000000002</v>
      </c>
      <c r="R29" s="88" t="str">
        <f t="shared" si="2"/>
        <v/>
      </c>
    </row>
    <row r="30" spans="1:19" ht="12.75" x14ac:dyDescent="0.2">
      <c r="A30" s="80"/>
      <c r="B30" s="87" t="str">
        <f t="shared" si="0"/>
        <v/>
      </c>
      <c r="C30" s="104" t="s">
        <v>43</v>
      </c>
      <c r="D30" s="105">
        <v>128</v>
      </c>
      <c r="E30" s="109"/>
      <c r="F30" s="109"/>
      <c r="G30" s="109">
        <v>0.1</v>
      </c>
      <c r="H30" s="109">
        <v>0.1</v>
      </c>
      <c r="I30" s="109">
        <v>0.1</v>
      </c>
      <c r="J30" s="109">
        <v>0.1</v>
      </c>
      <c r="K30" s="109">
        <v>0.1</v>
      </c>
      <c r="L30" s="109">
        <v>0.1</v>
      </c>
      <c r="M30" s="109">
        <v>0.1</v>
      </c>
      <c r="N30" s="109">
        <v>0.1</v>
      </c>
      <c r="O30" s="109">
        <v>0.1</v>
      </c>
      <c r="P30" s="109">
        <v>0.1</v>
      </c>
      <c r="Q30" s="106">
        <f t="shared" si="1"/>
        <v>0.99999999999999989</v>
      </c>
      <c r="R30" s="88" t="str">
        <f t="shared" si="2"/>
        <v/>
      </c>
    </row>
    <row r="31" spans="1:19" ht="12.75" x14ac:dyDescent="0.2">
      <c r="A31" s="80"/>
      <c r="B31" s="87" t="str">
        <f t="shared" si="0"/>
        <v/>
      </c>
      <c r="C31" s="104" t="s">
        <v>45</v>
      </c>
      <c r="D31" s="105">
        <v>129</v>
      </c>
      <c r="E31" s="109"/>
      <c r="F31" s="109"/>
      <c r="G31" s="109"/>
      <c r="H31" s="109">
        <f t="shared" ref="H31:P31" si="4">1/9</f>
        <v>0.1111111111111111</v>
      </c>
      <c r="I31" s="109">
        <f t="shared" si="4"/>
        <v>0.1111111111111111</v>
      </c>
      <c r="J31" s="109">
        <f t="shared" si="4"/>
        <v>0.1111111111111111</v>
      </c>
      <c r="K31" s="109">
        <f t="shared" si="4"/>
        <v>0.1111111111111111</v>
      </c>
      <c r="L31" s="109">
        <f t="shared" si="4"/>
        <v>0.1111111111111111</v>
      </c>
      <c r="M31" s="109">
        <f t="shared" si="4"/>
        <v>0.1111111111111111</v>
      </c>
      <c r="N31" s="109">
        <f t="shared" si="4"/>
        <v>0.1111111111111111</v>
      </c>
      <c r="O31" s="109">
        <f t="shared" si="4"/>
        <v>0.1111111111111111</v>
      </c>
      <c r="P31" s="109">
        <f t="shared" si="4"/>
        <v>0.1111111111111111</v>
      </c>
      <c r="Q31" s="106">
        <f t="shared" si="1"/>
        <v>1.0000000000000002</v>
      </c>
      <c r="R31" s="88" t="str">
        <f t="shared" si="2"/>
        <v/>
      </c>
    </row>
    <row r="32" spans="1:19" ht="12.75" x14ac:dyDescent="0.2">
      <c r="A32" s="80"/>
      <c r="B32" s="87" t="str">
        <f t="shared" si="0"/>
        <v/>
      </c>
      <c r="C32" s="104" t="s">
        <v>46</v>
      </c>
      <c r="D32" s="105">
        <v>130</v>
      </c>
      <c r="E32" s="109"/>
      <c r="F32" s="109"/>
      <c r="G32" s="109"/>
      <c r="H32" s="109"/>
      <c r="I32" s="109">
        <f t="shared" ref="I32:P32" si="5">1/8</f>
        <v>0.125</v>
      </c>
      <c r="J32" s="109">
        <f t="shared" si="5"/>
        <v>0.125</v>
      </c>
      <c r="K32" s="109">
        <f t="shared" si="5"/>
        <v>0.125</v>
      </c>
      <c r="L32" s="109">
        <f t="shared" si="5"/>
        <v>0.125</v>
      </c>
      <c r="M32" s="109">
        <f t="shared" si="5"/>
        <v>0.125</v>
      </c>
      <c r="N32" s="109">
        <f t="shared" si="5"/>
        <v>0.125</v>
      </c>
      <c r="O32" s="109">
        <f t="shared" si="5"/>
        <v>0.125</v>
      </c>
      <c r="P32" s="109">
        <f t="shared" si="5"/>
        <v>0.125</v>
      </c>
      <c r="Q32" s="106">
        <f t="shared" si="1"/>
        <v>1</v>
      </c>
      <c r="R32" s="88" t="str">
        <f t="shared" si="2"/>
        <v/>
      </c>
    </row>
    <row r="33" spans="1:18" ht="12.75" x14ac:dyDescent="0.2">
      <c r="A33" s="80"/>
      <c r="B33" s="87" t="str">
        <f t="shared" si="0"/>
        <v/>
      </c>
      <c r="C33" s="104" t="s">
        <v>47</v>
      </c>
      <c r="D33" s="105">
        <v>131</v>
      </c>
      <c r="E33" s="109"/>
      <c r="F33" s="109"/>
      <c r="G33" s="109"/>
      <c r="H33" s="109"/>
      <c r="I33" s="109"/>
      <c r="J33" s="109">
        <f t="shared" ref="J33:P33" si="6">1/7</f>
        <v>0.14285714285714285</v>
      </c>
      <c r="K33" s="109">
        <f t="shared" si="6"/>
        <v>0.14285714285714285</v>
      </c>
      <c r="L33" s="109">
        <f t="shared" si="6"/>
        <v>0.14285714285714285</v>
      </c>
      <c r="M33" s="109">
        <f t="shared" si="6"/>
        <v>0.14285714285714285</v>
      </c>
      <c r="N33" s="109">
        <f t="shared" si="6"/>
        <v>0.14285714285714285</v>
      </c>
      <c r="O33" s="109">
        <f t="shared" si="6"/>
        <v>0.14285714285714285</v>
      </c>
      <c r="P33" s="109">
        <f t="shared" si="6"/>
        <v>0.14285714285714285</v>
      </c>
      <c r="Q33" s="106">
        <f t="shared" si="1"/>
        <v>0.99999999999999978</v>
      </c>
      <c r="R33" s="88" t="str">
        <f t="shared" si="2"/>
        <v/>
      </c>
    </row>
    <row r="34" spans="1:18" ht="12.75" x14ac:dyDescent="0.2">
      <c r="A34" s="80"/>
      <c r="B34" s="87" t="str">
        <f t="shared" si="0"/>
        <v/>
      </c>
      <c r="C34" s="104" t="s">
        <v>48</v>
      </c>
      <c r="D34" s="105">
        <v>132</v>
      </c>
      <c r="E34" s="109"/>
      <c r="F34" s="109"/>
      <c r="G34" s="109"/>
      <c r="H34" s="109"/>
      <c r="I34" s="109"/>
      <c r="J34" s="109"/>
      <c r="K34" s="109">
        <f t="shared" ref="K34:P34" si="7">1/6</f>
        <v>0.16666666666666666</v>
      </c>
      <c r="L34" s="109">
        <f t="shared" si="7"/>
        <v>0.16666666666666666</v>
      </c>
      <c r="M34" s="109">
        <f t="shared" si="7"/>
        <v>0.16666666666666666</v>
      </c>
      <c r="N34" s="109">
        <f t="shared" si="7"/>
        <v>0.16666666666666666</v>
      </c>
      <c r="O34" s="109">
        <f t="shared" si="7"/>
        <v>0.16666666666666666</v>
      </c>
      <c r="P34" s="109">
        <f t="shared" si="7"/>
        <v>0.16666666666666666</v>
      </c>
      <c r="Q34" s="106">
        <f t="shared" si="1"/>
        <v>0.99999999999999989</v>
      </c>
      <c r="R34" s="88" t="str">
        <f t="shared" si="2"/>
        <v/>
      </c>
    </row>
    <row r="35" spans="1:18" ht="12.75" x14ac:dyDescent="0.2">
      <c r="A35" s="80"/>
      <c r="B35" s="87" t="str">
        <f t="shared" si="0"/>
        <v/>
      </c>
      <c r="C35" s="104" t="s">
        <v>52</v>
      </c>
      <c r="D35" s="105">
        <v>133</v>
      </c>
      <c r="E35" s="109"/>
      <c r="F35" s="109"/>
      <c r="G35" s="109"/>
      <c r="H35" s="109"/>
      <c r="I35" s="109"/>
      <c r="J35" s="109"/>
      <c r="K35" s="109"/>
      <c r="L35" s="109">
        <f>1/5</f>
        <v>0.2</v>
      </c>
      <c r="M35" s="109">
        <f>1/5</f>
        <v>0.2</v>
      </c>
      <c r="N35" s="109">
        <f>1/5</f>
        <v>0.2</v>
      </c>
      <c r="O35" s="109">
        <f>1/5</f>
        <v>0.2</v>
      </c>
      <c r="P35" s="109">
        <f>1/5</f>
        <v>0.2</v>
      </c>
      <c r="Q35" s="106">
        <f t="shared" si="1"/>
        <v>1</v>
      </c>
      <c r="R35" s="88" t="str">
        <f t="shared" si="2"/>
        <v/>
      </c>
    </row>
    <row r="36" spans="1:18" ht="12.75" x14ac:dyDescent="0.2">
      <c r="A36" s="80"/>
      <c r="B36" s="87" t="str">
        <f t="shared" si="0"/>
        <v/>
      </c>
      <c r="C36" s="104" t="s">
        <v>49</v>
      </c>
      <c r="D36" s="105">
        <v>134</v>
      </c>
      <c r="E36" s="109"/>
      <c r="F36" s="109"/>
      <c r="G36" s="109"/>
      <c r="H36" s="109"/>
      <c r="I36" s="109"/>
      <c r="J36" s="109"/>
      <c r="K36" s="109"/>
      <c r="L36" s="109"/>
      <c r="M36" s="109">
        <f>1/4</f>
        <v>0.25</v>
      </c>
      <c r="N36" s="109">
        <f>1/4</f>
        <v>0.25</v>
      </c>
      <c r="O36" s="109">
        <f>1/4</f>
        <v>0.25</v>
      </c>
      <c r="P36" s="109">
        <f>1/4</f>
        <v>0.25</v>
      </c>
      <c r="Q36" s="106">
        <f>SUM(E36:P36)</f>
        <v>1</v>
      </c>
      <c r="R36" s="88" t="str">
        <f t="shared" si="2"/>
        <v/>
      </c>
    </row>
    <row r="37" spans="1:18" ht="12.75" x14ac:dyDescent="0.2">
      <c r="A37" s="80"/>
      <c r="B37" s="87" t="str">
        <f t="shared" si="0"/>
        <v/>
      </c>
      <c r="C37" s="104" t="s">
        <v>50</v>
      </c>
      <c r="D37" s="105">
        <v>135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>
        <f>1/3</f>
        <v>0.33333333333333331</v>
      </c>
      <c r="O37" s="109">
        <f>1/3</f>
        <v>0.33333333333333331</v>
      </c>
      <c r="P37" s="109">
        <f>1/3</f>
        <v>0.33333333333333331</v>
      </c>
      <c r="Q37" s="106">
        <f>SUM(E37:P37)</f>
        <v>1</v>
      </c>
      <c r="R37" s="88" t="str">
        <f t="shared" si="2"/>
        <v/>
      </c>
    </row>
    <row r="38" spans="1:18" ht="12.75" x14ac:dyDescent="0.2">
      <c r="A38" s="80"/>
      <c r="B38" s="87" t="str">
        <f t="shared" si="0"/>
        <v/>
      </c>
      <c r="C38" s="104" t="s">
        <v>51</v>
      </c>
      <c r="D38" s="105">
        <v>136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>
        <v>0.5</v>
      </c>
      <c r="P38" s="109">
        <v>0.5</v>
      </c>
      <c r="Q38" s="106">
        <f>SUM(E38:P38)</f>
        <v>1</v>
      </c>
      <c r="R38" s="88" t="str">
        <f t="shared" si="2"/>
        <v/>
      </c>
    </row>
    <row r="39" spans="1:18" ht="12.75" x14ac:dyDescent="0.2">
      <c r="A39" s="80"/>
      <c r="B39" s="87" t="str">
        <f t="shared" si="0"/>
        <v/>
      </c>
      <c r="C39" s="104" t="s">
        <v>53</v>
      </c>
      <c r="D39" s="105">
        <v>137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>
        <v>1</v>
      </c>
      <c r="Q39" s="106">
        <f>SUM(E39:P39)</f>
        <v>1</v>
      </c>
      <c r="R39" s="88" t="str">
        <f t="shared" si="2"/>
        <v/>
      </c>
    </row>
    <row r="40" spans="1:18" ht="12.75" x14ac:dyDescent="0.2">
      <c r="A40" s="80"/>
      <c r="B40" s="87" t="str">
        <f t="shared" si="0"/>
        <v/>
      </c>
      <c r="C40" s="91" t="s">
        <v>96</v>
      </c>
      <c r="D40" s="105">
        <v>138</v>
      </c>
      <c r="E40" s="92"/>
      <c r="F40" s="92"/>
      <c r="G40" s="92">
        <v>1</v>
      </c>
      <c r="H40" s="92"/>
      <c r="I40" s="92"/>
      <c r="J40" s="92"/>
      <c r="K40" s="92"/>
      <c r="L40" s="92"/>
      <c r="M40" s="92"/>
      <c r="N40" s="92"/>
      <c r="O40" s="92"/>
      <c r="P40" s="92"/>
      <c r="Q40" s="106">
        <f t="shared" si="1"/>
        <v>1</v>
      </c>
      <c r="R40" s="88" t="str">
        <f t="shared" si="2"/>
        <v/>
      </c>
    </row>
    <row r="41" spans="1:18" ht="12.75" x14ac:dyDescent="0.2">
      <c r="A41" s="80"/>
      <c r="B41" s="87" t="str">
        <f t="shared" si="0"/>
        <v/>
      </c>
      <c r="C41" s="91"/>
      <c r="D41" s="105">
        <v>139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106">
        <f t="shared" si="1"/>
        <v>0</v>
      </c>
      <c r="R41" s="88" t="str">
        <f t="shared" si="2"/>
        <v/>
      </c>
    </row>
    <row r="42" spans="1:18" ht="12.75" x14ac:dyDescent="0.2">
      <c r="A42" s="80"/>
      <c r="B42" s="87" t="str">
        <f t="shared" si="0"/>
        <v/>
      </c>
      <c r="C42" s="91"/>
      <c r="D42" s="105">
        <v>140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106">
        <f t="shared" si="1"/>
        <v>0</v>
      </c>
      <c r="R42" s="88" t="str">
        <f t="shared" si="2"/>
        <v/>
      </c>
    </row>
    <row r="43" spans="1:18" ht="12.75" x14ac:dyDescent="0.2">
      <c r="A43" s="80"/>
      <c r="B43" s="87" t="str">
        <f t="shared" si="0"/>
        <v/>
      </c>
      <c r="C43" s="91"/>
      <c r="D43" s="105">
        <v>141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106">
        <f t="shared" si="1"/>
        <v>0</v>
      </c>
      <c r="R43" s="88" t="str">
        <f t="shared" si="2"/>
        <v/>
      </c>
    </row>
    <row r="44" spans="1:18" ht="12.75" x14ac:dyDescent="0.2">
      <c r="A44" s="80"/>
      <c r="B44" s="87" t="str">
        <f t="shared" si="0"/>
        <v/>
      </c>
      <c r="C44" s="91"/>
      <c r="D44" s="105">
        <v>142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106">
        <f>SUM(E44:P44)</f>
        <v>0</v>
      </c>
      <c r="R44" s="88" t="str">
        <f t="shared" si="2"/>
        <v/>
      </c>
    </row>
    <row r="45" spans="1:18" ht="12.75" x14ac:dyDescent="0.2">
      <c r="A45" s="80"/>
      <c r="B45" s="87" t="str">
        <f t="shared" si="0"/>
        <v/>
      </c>
      <c r="C45" s="91"/>
      <c r="D45" s="105">
        <v>143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106">
        <f>SUM(E45:P45)</f>
        <v>0</v>
      </c>
      <c r="R45" s="88" t="str">
        <f t="shared" si="2"/>
        <v/>
      </c>
    </row>
    <row r="46" spans="1:18" ht="12.75" x14ac:dyDescent="0.2">
      <c r="A46" s="80"/>
      <c r="B46" s="87" t="str">
        <f t="shared" si="0"/>
        <v/>
      </c>
      <c r="C46" s="91"/>
      <c r="D46" s="105">
        <v>144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106">
        <f t="shared" ref="Q46:Q53" si="8">SUM(E46:P46)</f>
        <v>0</v>
      </c>
      <c r="R46" s="88" t="str">
        <f t="shared" si="2"/>
        <v/>
      </c>
    </row>
    <row r="47" spans="1:18" ht="12.75" x14ac:dyDescent="0.2">
      <c r="A47" s="80"/>
      <c r="B47" s="87" t="str">
        <f t="shared" si="0"/>
        <v/>
      </c>
      <c r="C47" s="91"/>
      <c r="D47" s="105">
        <v>145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106">
        <f t="shared" si="8"/>
        <v>0</v>
      </c>
      <c r="R47" s="88" t="str">
        <f t="shared" si="2"/>
        <v/>
      </c>
    </row>
    <row r="48" spans="1:18" ht="12.75" x14ac:dyDescent="0.2">
      <c r="A48" s="80"/>
      <c r="B48" s="87" t="str">
        <f t="shared" si="0"/>
        <v/>
      </c>
      <c r="C48" s="91"/>
      <c r="D48" s="105">
        <v>146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106">
        <f t="shared" si="8"/>
        <v>0</v>
      </c>
      <c r="R48" s="88" t="str">
        <f t="shared" si="2"/>
        <v/>
      </c>
    </row>
    <row r="49" spans="1:18" ht="12.75" x14ac:dyDescent="0.2">
      <c r="A49" s="80"/>
      <c r="B49" s="87" t="str">
        <f t="shared" si="0"/>
        <v/>
      </c>
      <c r="C49" s="91"/>
      <c r="D49" s="105">
        <v>147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106">
        <f t="shared" si="8"/>
        <v>0</v>
      </c>
      <c r="R49" s="88" t="str">
        <f t="shared" si="2"/>
        <v/>
      </c>
    </row>
    <row r="50" spans="1:18" ht="12.75" x14ac:dyDescent="0.2">
      <c r="A50" s="80"/>
      <c r="B50" s="87" t="str">
        <f t="shared" si="0"/>
        <v/>
      </c>
      <c r="C50" s="91"/>
      <c r="D50" s="105">
        <v>148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106">
        <f t="shared" si="8"/>
        <v>0</v>
      </c>
      <c r="R50" s="88" t="str">
        <f t="shared" si="2"/>
        <v/>
      </c>
    </row>
    <row r="51" spans="1:18" ht="12.75" x14ac:dyDescent="0.2">
      <c r="A51" s="80"/>
      <c r="B51" s="87" t="str">
        <f t="shared" si="0"/>
        <v/>
      </c>
      <c r="C51" s="91"/>
      <c r="D51" s="105">
        <v>149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106">
        <f t="shared" si="8"/>
        <v>0</v>
      </c>
      <c r="R51" s="88" t="str">
        <f t="shared" si="2"/>
        <v/>
      </c>
    </row>
    <row r="52" spans="1:18" ht="12.75" x14ac:dyDescent="0.2">
      <c r="A52" s="80"/>
      <c r="B52" s="87" t="str">
        <f t="shared" si="0"/>
        <v/>
      </c>
      <c r="C52" s="91"/>
      <c r="D52" s="105">
        <v>150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106">
        <f t="shared" si="8"/>
        <v>0</v>
      </c>
      <c r="R52" s="88" t="str">
        <f t="shared" si="2"/>
        <v/>
      </c>
    </row>
    <row r="53" spans="1:18" ht="12.75" x14ac:dyDescent="0.2">
      <c r="A53" s="80"/>
      <c r="B53" s="87" t="str">
        <f t="shared" si="0"/>
        <v/>
      </c>
      <c r="C53" s="91"/>
      <c r="D53" s="105">
        <v>151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106">
        <f t="shared" si="8"/>
        <v>0</v>
      </c>
      <c r="R53" s="88" t="str">
        <f t="shared" si="2"/>
        <v/>
      </c>
    </row>
    <row r="54" spans="1:18" ht="12.75" x14ac:dyDescent="0.2">
      <c r="A54" s="80"/>
      <c r="B54" s="87" t="str">
        <f t="shared" si="0"/>
        <v/>
      </c>
      <c r="C54" s="91"/>
      <c r="D54" s="105">
        <v>152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106">
        <f>SUM(E54:P54)</f>
        <v>0</v>
      </c>
      <c r="R54" s="88" t="str">
        <f t="shared" si="2"/>
        <v/>
      </c>
    </row>
    <row r="55" spans="1:18" ht="12.75" x14ac:dyDescent="0.2">
      <c r="A55" s="80"/>
      <c r="B55" s="87" t="str">
        <f t="shared" si="0"/>
        <v/>
      </c>
      <c r="C55" s="91"/>
      <c r="D55" s="105">
        <v>153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06">
        <f>SUM(E55:P55)</f>
        <v>0</v>
      </c>
      <c r="R55" s="88" t="str">
        <f t="shared" si="2"/>
        <v/>
      </c>
    </row>
    <row r="56" spans="1:18" ht="12.75" x14ac:dyDescent="0.2">
      <c r="A56" s="80"/>
      <c r="B56" s="87" t="str">
        <f t="shared" si="0"/>
        <v/>
      </c>
      <c r="C56" s="91"/>
      <c r="D56" s="105">
        <v>154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106">
        <f t="shared" si="1"/>
        <v>0</v>
      </c>
      <c r="R56" s="88" t="str">
        <f t="shared" si="2"/>
        <v/>
      </c>
    </row>
    <row r="57" spans="1:18" ht="12.75" x14ac:dyDescent="0.2">
      <c r="A57" s="80"/>
      <c r="B57" s="87" t="str">
        <f t="shared" si="0"/>
        <v/>
      </c>
      <c r="C57" s="91"/>
      <c r="D57" s="105">
        <v>155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106">
        <f t="shared" si="1"/>
        <v>0</v>
      </c>
      <c r="R57" s="88" t="str">
        <f t="shared" si="2"/>
        <v/>
      </c>
    </row>
    <row r="58" spans="1:18" ht="12.75" x14ac:dyDescent="0.2">
      <c r="A58" s="80"/>
      <c r="B58" s="87" t="str">
        <f t="shared" si="0"/>
        <v/>
      </c>
      <c r="C58" s="91"/>
      <c r="D58" s="105">
        <v>156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106">
        <f t="shared" si="1"/>
        <v>0</v>
      </c>
      <c r="R58" s="88" t="str">
        <f t="shared" si="2"/>
        <v/>
      </c>
    </row>
    <row r="59" spans="1:18" ht="12.75" x14ac:dyDescent="0.2">
      <c r="A59" s="80"/>
      <c r="B59" s="87" t="str">
        <f t="shared" si="0"/>
        <v/>
      </c>
      <c r="C59" s="91"/>
      <c r="D59" s="105">
        <v>157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106">
        <f t="shared" si="1"/>
        <v>0</v>
      </c>
      <c r="R59" s="88" t="str">
        <f t="shared" si="2"/>
        <v/>
      </c>
    </row>
    <row r="60" spans="1:18" ht="12.75" x14ac:dyDescent="0.2">
      <c r="A60" s="80"/>
      <c r="B60" s="87" t="str">
        <f t="shared" si="0"/>
        <v/>
      </c>
      <c r="C60" s="91"/>
      <c r="D60" s="105">
        <v>158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106">
        <f t="shared" si="1"/>
        <v>0</v>
      </c>
      <c r="R60" s="88" t="str">
        <f t="shared" si="2"/>
        <v/>
      </c>
    </row>
    <row r="61" spans="1:18" ht="12.75" x14ac:dyDescent="0.2">
      <c r="A61" s="80"/>
      <c r="B61" s="87" t="str">
        <f t="shared" si="0"/>
        <v/>
      </c>
      <c r="C61" s="91"/>
      <c r="D61" s="105">
        <v>159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106">
        <f t="shared" si="1"/>
        <v>0</v>
      </c>
      <c r="R61" s="88" t="str">
        <f t="shared" si="2"/>
        <v/>
      </c>
    </row>
    <row r="62" spans="1:18" ht="13.5" thickBot="1" x14ac:dyDescent="0.25">
      <c r="A62" s="80"/>
      <c r="B62" s="87" t="str">
        <f t="shared" si="0"/>
        <v/>
      </c>
      <c r="C62" s="93"/>
      <c r="D62" s="108">
        <v>160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107">
        <f t="shared" si="1"/>
        <v>0</v>
      </c>
      <c r="R62" s="88" t="str">
        <f t="shared" si="2"/>
        <v/>
      </c>
    </row>
    <row r="63" spans="1:18" ht="12.75" x14ac:dyDescent="0.2">
      <c r="A63" s="80"/>
      <c r="B63" s="81"/>
      <c r="C63" s="81"/>
      <c r="D63" s="95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1:18" x14ac:dyDescent="0.2">
      <c r="A64" s="80"/>
      <c r="B64" s="80"/>
      <c r="R64" s="80"/>
    </row>
    <row r="65" spans="1:18" x14ac:dyDescent="0.2">
      <c r="A65" s="80"/>
      <c r="B65" s="80"/>
      <c r="L65" s="89"/>
      <c r="R65" s="80"/>
    </row>
    <row r="66" spans="1:18" x14ac:dyDescent="0.2">
      <c r="A66" s="80"/>
      <c r="B66" s="80"/>
      <c r="L66" s="89"/>
      <c r="R66" s="80"/>
    </row>
    <row r="67" spans="1:18" x14ac:dyDescent="0.2">
      <c r="A67" s="80"/>
      <c r="B67" s="80"/>
      <c r="L67" s="89"/>
      <c r="R67" s="80"/>
    </row>
    <row r="68" spans="1:18" x14ac:dyDescent="0.2">
      <c r="A68" s="80"/>
      <c r="B68" s="80"/>
      <c r="R68" s="80"/>
    </row>
    <row r="69" spans="1:18" x14ac:dyDescent="0.2">
      <c r="A69" s="80"/>
      <c r="B69" s="80"/>
      <c r="R69" s="80"/>
    </row>
  </sheetData>
  <sheetProtection algorithmName="SHA-512" hashValue="Yxu4qnp+rvENvx4i5iv5F4AfmwDQTcSwyyriUX9ya4DHt0KYoI2F3WwpcHRWVWWqCSZ7+8UvbbytZOH2W6W9ww==" saltValue="jhm5K0UPcwblEI/t/4ht9Q==" spinCount="100000" sheet="1" objects="1" scenarios="1"/>
  <phoneticPr fontId="3" type="noConversion"/>
  <conditionalFormatting sqref="Q3:Q62">
    <cfRule type="cellIs" dxfId="1" priority="1" stopIfTrue="1" operator="equal">
      <formula>0</formula>
    </cfRule>
    <cfRule type="cellIs" dxfId="0" priority="2" stopIfTrue="1" operator="notBetween">
      <formula>0.99999</formula>
      <formula>1.00001</formula>
    </cfRule>
  </conditionalFormatting>
  <pageMargins left="0.39370078740157483" right="0.39370078740157483" top="0.78740157480314965" bottom="0.78740157480314965" header="0.51181102362204722" footer="0.51181102362204722"/>
  <pageSetup paperSize="9" scale="79" fitToHeight="0" orientation="portrait" r:id="rId1"/>
  <headerFooter alignWithMargins="0"/>
  <ignoredErrors>
    <ignoredError sqref="D63:D65536 B1:B4 B63:B65536 C58:C65536 R1:R19 R63:R65536 E64:P65536 Q56:Q65536 S56:IV65536 Q1:Q35 S1:IV35 D1:P2 C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P35"/>
  <sheetViews>
    <sheetView showGridLines="0" workbookViewId="0">
      <selection activeCell="B9" sqref="B9:B13"/>
    </sheetView>
  </sheetViews>
  <sheetFormatPr baseColWidth="10" defaultColWidth="9.33203125" defaultRowHeight="15.75" x14ac:dyDescent="0.25"/>
  <cols>
    <col min="1" max="1" width="2.1640625" style="125" customWidth="1"/>
    <col min="2" max="2" width="19" style="125" customWidth="1"/>
    <col min="3" max="3" width="7.83203125" style="125" customWidth="1"/>
    <col min="4" max="4" width="16.83203125" style="126" customWidth="1"/>
    <col min="5" max="6" width="3.83203125" style="125" customWidth="1"/>
    <col min="7" max="7" width="19" style="125" customWidth="1"/>
    <col min="8" max="8" width="7.83203125" style="125" bestFit="1" customWidth="1"/>
    <col min="9" max="9" width="16.83203125" style="114" customWidth="1"/>
    <col min="10" max="11" width="3.83203125" style="125" customWidth="1"/>
    <col min="12" max="12" width="15.1640625" style="125" customWidth="1"/>
    <col min="13" max="13" width="9.5" style="125" bestFit="1" customWidth="1"/>
    <col min="14" max="14" width="2.1640625" style="125" customWidth="1"/>
    <col min="15" max="16384" width="9.33203125" style="114"/>
  </cols>
  <sheetData>
    <row r="1" spans="1:14" ht="26.25" x14ac:dyDescent="0.4">
      <c r="A1" s="111"/>
      <c r="B1" s="127" t="s">
        <v>87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5.25" customHeight="1" x14ac:dyDescent="0.25">
      <c r="A2" s="11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x14ac:dyDescent="0.25">
      <c r="A3" s="115"/>
      <c r="B3" s="119" t="s">
        <v>61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</row>
    <row r="4" spans="1:14" ht="5.25" customHeight="1" thickBo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5.25" customHeigh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</row>
    <row r="6" spans="1:14" x14ac:dyDescent="0.25">
      <c r="A6" s="131"/>
      <c r="B6" s="137" t="s">
        <v>57</v>
      </c>
      <c r="C6" s="138"/>
      <c r="D6" s="138"/>
      <c r="E6" s="53"/>
      <c r="F6" s="53"/>
      <c r="G6" s="137" t="s">
        <v>57</v>
      </c>
      <c r="H6" s="138"/>
      <c r="I6" s="138"/>
      <c r="J6" s="53"/>
      <c r="K6" s="53"/>
      <c r="L6" s="137" t="s">
        <v>70</v>
      </c>
      <c r="M6" s="153">
        <v>2017</v>
      </c>
      <c r="N6" s="132"/>
    </row>
    <row r="7" spans="1:14" ht="5.25" customHeight="1" x14ac:dyDescent="0.25">
      <c r="A7" s="131"/>
      <c r="B7" s="138"/>
      <c r="C7" s="138"/>
      <c r="D7" s="138"/>
      <c r="E7" s="53"/>
      <c r="F7" s="53"/>
      <c r="G7" s="138"/>
      <c r="H7" s="138"/>
      <c r="I7" s="138"/>
      <c r="J7" s="53"/>
      <c r="K7" s="53"/>
      <c r="L7" s="138"/>
      <c r="M7" s="138"/>
      <c r="N7" s="132"/>
    </row>
    <row r="8" spans="1:14" ht="16.5" thickBot="1" x14ac:dyDescent="0.3">
      <c r="A8" s="131"/>
      <c r="B8" s="137" t="s">
        <v>86</v>
      </c>
      <c r="C8" s="139" t="s">
        <v>42</v>
      </c>
      <c r="D8" s="123">
        <v>1080000</v>
      </c>
      <c r="E8" s="9">
        <v>0.69545381838918985</v>
      </c>
      <c r="F8" s="53"/>
      <c r="G8" s="137" t="s">
        <v>86</v>
      </c>
      <c r="H8" s="139" t="s">
        <v>42</v>
      </c>
      <c r="I8" s="138"/>
      <c r="J8" s="53"/>
      <c r="K8" s="53"/>
      <c r="L8" s="150" t="s">
        <v>59</v>
      </c>
      <c r="M8" s="151">
        <v>0.12</v>
      </c>
      <c r="N8" s="132"/>
    </row>
    <row r="9" spans="1:14" ht="15.75" customHeight="1" x14ac:dyDescent="0.25">
      <c r="A9" s="131"/>
      <c r="B9" s="138" t="s">
        <v>71</v>
      </c>
      <c r="C9" s="147">
        <v>10110</v>
      </c>
      <c r="D9" s="143">
        <f>ROUND(D8*E8,0)</f>
        <v>751090</v>
      </c>
      <c r="E9" s="133"/>
      <c r="F9" s="53"/>
      <c r="G9" s="138" t="s">
        <v>71</v>
      </c>
      <c r="H9" s="147">
        <v>10110</v>
      </c>
      <c r="I9" s="124">
        <v>69545</v>
      </c>
      <c r="J9" s="53"/>
      <c r="K9" s="53"/>
      <c r="L9" s="150" t="s">
        <v>58</v>
      </c>
      <c r="M9" s="151">
        <v>0.14099999999999999</v>
      </c>
      <c r="N9" s="132"/>
    </row>
    <row r="10" spans="1:14" x14ac:dyDescent="0.25">
      <c r="A10" s="131"/>
      <c r="B10" s="138" t="s">
        <v>59</v>
      </c>
      <c r="C10" s="147">
        <v>10170</v>
      </c>
      <c r="D10" s="141">
        <f>ROUND(D9*M8,0)</f>
        <v>90131</v>
      </c>
      <c r="E10" s="53"/>
      <c r="F10" s="53"/>
      <c r="G10" s="138" t="s">
        <v>59</v>
      </c>
      <c r="H10" s="147">
        <v>10170</v>
      </c>
      <c r="I10" s="140">
        <f>ROUND(I9*M8,0)</f>
        <v>8345</v>
      </c>
      <c r="J10" s="53"/>
      <c r="K10" s="53"/>
      <c r="L10" s="150" t="s">
        <v>62</v>
      </c>
      <c r="M10" s="151">
        <v>0.12520000000000001</v>
      </c>
      <c r="N10" s="132"/>
    </row>
    <row r="11" spans="1:14" x14ac:dyDescent="0.25">
      <c r="A11" s="131"/>
      <c r="B11" s="138" t="s">
        <v>72</v>
      </c>
      <c r="C11" s="147">
        <v>10905</v>
      </c>
      <c r="D11" s="141">
        <f>ROUND((D9+D10)*M10,0)</f>
        <v>105321</v>
      </c>
      <c r="E11" s="53"/>
      <c r="F11" s="53"/>
      <c r="G11" s="138" t="s">
        <v>72</v>
      </c>
      <c r="H11" s="147">
        <v>10905</v>
      </c>
      <c r="I11" s="141">
        <f>ROUND((I9+I10)*M10,0)</f>
        <v>9752</v>
      </c>
      <c r="J11" s="53"/>
      <c r="K11" s="53"/>
      <c r="L11" s="150" t="s">
        <v>63</v>
      </c>
      <c r="M11" s="151">
        <v>0.14360000000000001</v>
      </c>
      <c r="N11" s="132"/>
    </row>
    <row r="12" spans="1:14" x14ac:dyDescent="0.25">
      <c r="A12" s="131"/>
      <c r="B12" s="138" t="s">
        <v>73</v>
      </c>
      <c r="C12" s="147">
        <v>10990</v>
      </c>
      <c r="D12" s="141">
        <f>D8-D9-D10-D11-D13</f>
        <v>120750</v>
      </c>
      <c r="E12" s="53"/>
      <c r="F12" s="53"/>
      <c r="G12" s="138" t="s">
        <v>73</v>
      </c>
      <c r="H12" s="147">
        <v>10990</v>
      </c>
      <c r="I12" s="141">
        <f>ROUND((I9+I11)*M9,0)</f>
        <v>11181</v>
      </c>
      <c r="J12" s="53"/>
      <c r="K12" s="53"/>
      <c r="L12" s="150" t="s">
        <v>68</v>
      </c>
      <c r="M12" s="151">
        <v>0.23200000000000001</v>
      </c>
      <c r="N12" s="132"/>
    </row>
    <row r="13" spans="1:14" ht="16.5" thickBot="1" x14ac:dyDescent="0.3">
      <c r="A13" s="131"/>
      <c r="B13" s="138" t="s">
        <v>74</v>
      </c>
      <c r="C13" s="147">
        <v>10998</v>
      </c>
      <c r="D13" s="144">
        <f>ROUND(D10*M9,0)</f>
        <v>12708</v>
      </c>
      <c r="E13" s="53"/>
      <c r="F13" s="53"/>
      <c r="G13" s="138" t="s">
        <v>74</v>
      </c>
      <c r="H13" s="147">
        <v>10998</v>
      </c>
      <c r="I13" s="142">
        <f>ROUND(I10*M9,0)</f>
        <v>1177</v>
      </c>
      <c r="J13" s="53"/>
      <c r="K13" s="53"/>
      <c r="L13" s="53"/>
      <c r="M13" s="53"/>
      <c r="N13" s="132"/>
    </row>
    <row r="14" spans="1:14" x14ac:dyDescent="0.25">
      <c r="A14" s="131"/>
      <c r="B14" s="138"/>
      <c r="C14" s="138"/>
      <c r="D14" s="149"/>
      <c r="E14" s="53"/>
      <c r="F14" s="53"/>
      <c r="G14" s="138"/>
      <c r="H14" s="138"/>
      <c r="I14" s="146">
        <f>SUM(I9:I13)</f>
        <v>100000</v>
      </c>
      <c r="J14" s="53"/>
      <c r="K14" s="53"/>
      <c r="L14" s="53"/>
      <c r="M14" s="53"/>
      <c r="N14" s="132"/>
    </row>
    <row r="15" spans="1:14" x14ac:dyDescent="0.25">
      <c r="A15" s="13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2"/>
    </row>
    <row r="16" spans="1:14" x14ac:dyDescent="0.25">
      <c r="A16" s="131"/>
      <c r="B16" s="137" t="s">
        <v>60</v>
      </c>
      <c r="C16" s="138"/>
      <c r="D16" s="138"/>
      <c r="E16" s="53"/>
      <c r="F16" s="53"/>
      <c r="G16" s="137" t="s">
        <v>60</v>
      </c>
      <c r="H16" s="138"/>
      <c r="I16" s="138"/>
      <c r="J16" s="53"/>
      <c r="K16" s="53"/>
      <c r="L16" s="53"/>
      <c r="M16" s="53"/>
      <c r="N16" s="132"/>
    </row>
    <row r="17" spans="1:16" ht="5.25" customHeight="1" x14ac:dyDescent="0.25">
      <c r="A17" s="131"/>
      <c r="B17" s="138"/>
      <c r="C17" s="138"/>
      <c r="D17" s="138"/>
      <c r="E17" s="53"/>
      <c r="F17" s="53"/>
      <c r="G17" s="138"/>
      <c r="H17" s="138"/>
      <c r="I17" s="138"/>
      <c r="J17" s="53"/>
      <c r="K17" s="53"/>
      <c r="L17" s="53"/>
      <c r="M17" s="53"/>
      <c r="N17" s="132"/>
    </row>
    <row r="18" spans="1:16" ht="16.5" thickBot="1" x14ac:dyDescent="0.3">
      <c r="A18" s="131"/>
      <c r="B18" s="137" t="s">
        <v>86</v>
      </c>
      <c r="C18" s="139" t="s">
        <v>42</v>
      </c>
      <c r="D18" s="123">
        <v>100000</v>
      </c>
      <c r="E18" s="9">
        <v>0.68426130570742361</v>
      </c>
      <c r="F18" s="53"/>
      <c r="G18" s="137" t="s">
        <v>86</v>
      </c>
      <c r="H18" s="139" t="s">
        <v>42</v>
      </c>
      <c r="I18" s="138"/>
      <c r="J18" s="53"/>
      <c r="K18" s="53"/>
      <c r="L18" s="53"/>
      <c r="M18" s="53"/>
      <c r="N18" s="132"/>
    </row>
    <row r="19" spans="1:16" x14ac:dyDescent="0.25">
      <c r="A19" s="131"/>
      <c r="B19" s="138" t="s">
        <v>71</v>
      </c>
      <c r="C19" s="147">
        <v>10110</v>
      </c>
      <c r="D19" s="143">
        <f>ROUND(D18*E18,0)</f>
        <v>68426</v>
      </c>
      <c r="E19" s="133"/>
      <c r="F19" s="53"/>
      <c r="G19" s="138" t="s">
        <v>71</v>
      </c>
      <c r="H19" s="147">
        <v>10110</v>
      </c>
      <c r="I19" s="124">
        <v>68426</v>
      </c>
      <c r="J19" s="53"/>
      <c r="K19" s="53"/>
      <c r="L19" s="53"/>
      <c r="M19" s="53"/>
      <c r="N19" s="132"/>
      <c r="P19" s="136"/>
    </row>
    <row r="20" spans="1:16" x14ac:dyDescent="0.25">
      <c r="A20" s="131"/>
      <c r="B20" s="138" t="s">
        <v>59</v>
      </c>
      <c r="C20" s="147">
        <v>10170</v>
      </c>
      <c r="D20" s="141">
        <f>ROUND(D19*M8,0)</f>
        <v>8211</v>
      </c>
      <c r="E20" s="53"/>
      <c r="F20" s="53"/>
      <c r="G20" s="138" t="s">
        <v>59</v>
      </c>
      <c r="H20" s="147">
        <v>10170</v>
      </c>
      <c r="I20" s="140">
        <f>ROUND(I19*M8,0)</f>
        <v>8211</v>
      </c>
      <c r="J20" s="53"/>
      <c r="K20" s="53"/>
      <c r="L20" s="53"/>
      <c r="M20" s="53"/>
      <c r="N20" s="132"/>
    </row>
    <row r="21" spans="1:16" x14ac:dyDescent="0.25">
      <c r="A21" s="131"/>
      <c r="B21" s="138" t="s">
        <v>72</v>
      </c>
      <c r="C21" s="147">
        <v>10905</v>
      </c>
      <c r="D21" s="141">
        <f>ROUND((D19+D20)*M11,0)</f>
        <v>11005</v>
      </c>
      <c r="E21" s="53"/>
      <c r="F21" s="53"/>
      <c r="G21" s="138" t="s">
        <v>72</v>
      </c>
      <c r="H21" s="147">
        <v>10905</v>
      </c>
      <c r="I21" s="141">
        <f>ROUND((I19+I20)*M11,0)</f>
        <v>11005</v>
      </c>
      <c r="J21" s="53"/>
      <c r="K21" s="53"/>
      <c r="L21" s="53"/>
      <c r="M21" s="53"/>
      <c r="N21" s="132"/>
    </row>
    <row r="22" spans="1:16" x14ac:dyDescent="0.25">
      <c r="A22" s="131"/>
      <c r="B22" s="138" t="s">
        <v>73</v>
      </c>
      <c r="C22" s="147">
        <v>10990</v>
      </c>
      <c r="D22" s="141">
        <f>D18-D19-D20-D21-D23</f>
        <v>11200</v>
      </c>
      <c r="E22" s="53"/>
      <c r="F22" s="53"/>
      <c r="G22" s="138" t="s">
        <v>73</v>
      </c>
      <c r="H22" s="147">
        <v>10990</v>
      </c>
      <c r="I22" s="141">
        <f>ROUND((I19+I21)*M9,0)</f>
        <v>11200</v>
      </c>
      <c r="J22" s="53"/>
      <c r="K22" s="53"/>
      <c r="L22" s="53"/>
      <c r="M22" s="53"/>
      <c r="N22" s="132"/>
    </row>
    <row r="23" spans="1:16" ht="16.5" thickBot="1" x14ac:dyDescent="0.3">
      <c r="A23" s="131"/>
      <c r="B23" s="138" t="s">
        <v>74</v>
      </c>
      <c r="C23" s="147">
        <v>10998</v>
      </c>
      <c r="D23" s="144">
        <f>ROUND(D20*M9,0)</f>
        <v>1158</v>
      </c>
      <c r="E23" s="53"/>
      <c r="F23" s="53"/>
      <c r="G23" s="138" t="s">
        <v>74</v>
      </c>
      <c r="H23" s="147">
        <v>10998</v>
      </c>
      <c r="I23" s="142">
        <f>ROUND(I20*M9,0)</f>
        <v>1158</v>
      </c>
      <c r="J23" s="53"/>
      <c r="K23" s="53"/>
      <c r="L23" s="53"/>
      <c r="M23" s="53"/>
      <c r="N23" s="132"/>
    </row>
    <row r="24" spans="1:16" x14ac:dyDescent="0.25">
      <c r="A24" s="131"/>
      <c r="B24" s="138"/>
      <c r="C24" s="138"/>
      <c r="D24" s="138"/>
      <c r="E24" s="53"/>
      <c r="F24" s="53"/>
      <c r="G24" s="138"/>
      <c r="H24" s="138"/>
      <c r="I24" s="145">
        <f>SUM(I19:I23)</f>
        <v>100000</v>
      </c>
      <c r="J24" s="53"/>
      <c r="K24" s="53"/>
      <c r="L24" s="53"/>
      <c r="M24" s="53"/>
      <c r="N24" s="132"/>
    </row>
    <row r="25" spans="1:16" x14ac:dyDescent="0.25">
      <c r="A25" s="13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132"/>
    </row>
    <row r="26" spans="1:16" x14ac:dyDescent="0.25">
      <c r="A26" s="131"/>
      <c r="B26" s="137" t="s">
        <v>69</v>
      </c>
      <c r="C26" s="138"/>
      <c r="D26" s="138"/>
      <c r="E26" s="53"/>
      <c r="F26" s="53"/>
      <c r="G26" s="137" t="s">
        <v>69</v>
      </c>
      <c r="H26" s="138"/>
      <c r="I26" s="138"/>
      <c r="J26" s="53"/>
      <c r="K26" s="53"/>
      <c r="L26" s="53"/>
      <c r="M26" s="53"/>
      <c r="N26" s="132"/>
    </row>
    <row r="27" spans="1:16" ht="5.25" customHeight="1" x14ac:dyDescent="0.25">
      <c r="A27" s="131"/>
      <c r="B27" s="138"/>
      <c r="C27" s="138"/>
      <c r="D27" s="138"/>
      <c r="E27" s="53"/>
      <c r="F27" s="53"/>
      <c r="G27" s="138"/>
      <c r="H27" s="138"/>
      <c r="I27" s="138"/>
      <c r="J27" s="53"/>
      <c r="K27" s="53"/>
      <c r="L27" s="53"/>
      <c r="M27" s="53"/>
      <c r="N27" s="132"/>
    </row>
    <row r="28" spans="1:16" ht="16.5" thickBot="1" x14ac:dyDescent="0.3">
      <c r="A28" s="131"/>
      <c r="B28" s="137" t="s">
        <v>86</v>
      </c>
      <c r="C28" s="148" t="s">
        <v>42</v>
      </c>
      <c r="D28" s="123">
        <v>100000</v>
      </c>
      <c r="E28" s="9">
        <v>0.63516260162601623</v>
      </c>
      <c r="F28" s="53"/>
      <c r="G28" s="137" t="s">
        <v>86</v>
      </c>
      <c r="H28" s="139" t="s">
        <v>42</v>
      </c>
      <c r="I28" s="138"/>
      <c r="J28" s="53"/>
      <c r="K28" s="53"/>
      <c r="L28" s="53"/>
      <c r="M28" s="53"/>
      <c r="N28" s="132"/>
    </row>
    <row r="29" spans="1:16" x14ac:dyDescent="0.25">
      <c r="A29" s="131"/>
      <c r="B29" s="138" t="s">
        <v>71</v>
      </c>
      <c r="C29" s="147">
        <v>10120</v>
      </c>
      <c r="D29" s="143">
        <f>ROUND(D28*E28,0)</f>
        <v>63516</v>
      </c>
      <c r="E29" s="53"/>
      <c r="F29" s="53"/>
      <c r="G29" s="138" t="s">
        <v>71</v>
      </c>
      <c r="H29" s="147">
        <v>10120</v>
      </c>
      <c r="I29" s="124">
        <v>63516</v>
      </c>
      <c r="J29" s="53"/>
      <c r="K29" s="53"/>
      <c r="L29" s="53"/>
      <c r="M29" s="53"/>
      <c r="N29" s="132"/>
    </row>
    <row r="30" spans="1:16" x14ac:dyDescent="0.25">
      <c r="A30" s="131"/>
      <c r="B30" s="138" t="s">
        <v>59</v>
      </c>
      <c r="C30" s="147">
        <v>10170</v>
      </c>
      <c r="D30" s="141">
        <f>ROUND(D29*M8,0)</f>
        <v>7622</v>
      </c>
      <c r="E30" s="53"/>
      <c r="F30" s="53"/>
      <c r="G30" s="138" t="s">
        <v>59</v>
      </c>
      <c r="H30" s="147">
        <v>10170</v>
      </c>
      <c r="I30" s="140">
        <f>ROUND(I29*M8,0)</f>
        <v>7622</v>
      </c>
      <c r="J30" s="53"/>
      <c r="K30" s="53"/>
      <c r="L30" s="53"/>
      <c r="M30" s="53"/>
      <c r="N30" s="132"/>
    </row>
    <row r="31" spans="1:16" x14ac:dyDescent="0.25">
      <c r="A31" s="131"/>
      <c r="B31" s="138" t="s">
        <v>68</v>
      </c>
      <c r="C31" s="147">
        <v>10900</v>
      </c>
      <c r="D31" s="141">
        <f>ROUND((D29+D30)*M12,0)</f>
        <v>16504</v>
      </c>
      <c r="E31" s="53"/>
      <c r="F31" s="53"/>
      <c r="G31" s="138" t="s">
        <v>68</v>
      </c>
      <c r="H31" s="147">
        <v>10900</v>
      </c>
      <c r="I31" s="141">
        <f>ROUND((I29+I30)*M12,0)</f>
        <v>16504</v>
      </c>
      <c r="J31" s="53"/>
      <c r="K31" s="53"/>
      <c r="L31" s="53"/>
      <c r="M31" s="53"/>
      <c r="N31" s="132"/>
    </row>
    <row r="32" spans="1:16" x14ac:dyDescent="0.25">
      <c r="A32" s="131"/>
      <c r="B32" s="138" t="s">
        <v>73</v>
      </c>
      <c r="C32" s="147">
        <v>10990</v>
      </c>
      <c r="D32" s="141">
        <f>D28-D29-D30-D31-D33</f>
        <v>11283</v>
      </c>
      <c r="E32" s="53"/>
      <c r="F32" s="53"/>
      <c r="G32" s="138" t="s">
        <v>73</v>
      </c>
      <c r="H32" s="147">
        <v>10990</v>
      </c>
      <c r="I32" s="141">
        <f>ROUND((I29+I31)*M9,0)</f>
        <v>11283</v>
      </c>
      <c r="J32" s="53"/>
      <c r="K32" s="53"/>
      <c r="L32" s="53"/>
      <c r="M32" s="53"/>
      <c r="N32" s="132"/>
    </row>
    <row r="33" spans="1:14" ht="16.5" thickBot="1" x14ac:dyDescent="0.3">
      <c r="A33" s="131"/>
      <c r="B33" s="138" t="s">
        <v>74</v>
      </c>
      <c r="C33" s="147">
        <v>10998</v>
      </c>
      <c r="D33" s="144">
        <f>ROUND(D30*M9,0)</f>
        <v>1075</v>
      </c>
      <c r="E33" s="53"/>
      <c r="F33" s="53"/>
      <c r="G33" s="138" t="s">
        <v>74</v>
      </c>
      <c r="H33" s="147">
        <v>10998</v>
      </c>
      <c r="I33" s="142">
        <f>ROUND(I30*M9,0)</f>
        <v>1075</v>
      </c>
      <c r="J33" s="53"/>
      <c r="K33" s="53"/>
      <c r="L33" s="53"/>
      <c r="M33" s="53"/>
      <c r="N33" s="132"/>
    </row>
    <row r="34" spans="1:14" x14ac:dyDescent="0.25">
      <c r="A34" s="131"/>
      <c r="B34" s="138"/>
      <c r="C34" s="138"/>
      <c r="D34" s="138"/>
      <c r="E34" s="53"/>
      <c r="F34" s="53"/>
      <c r="G34" s="138"/>
      <c r="H34" s="138"/>
      <c r="I34" s="145">
        <f>SUM(I29:I33)</f>
        <v>100000</v>
      </c>
      <c r="J34" s="53"/>
      <c r="K34" s="53"/>
      <c r="L34" s="53"/>
      <c r="M34" s="53"/>
      <c r="N34" s="132"/>
    </row>
    <row r="35" spans="1:14" x14ac:dyDescent="0.25">
      <c r="A35" s="152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</row>
  </sheetData>
  <sheetProtection algorithmName="SHA-512" hashValue="CuisPOsTk77LqTKErP6Lb7eZ+zCjRk7Ri3zOFeYyBYjGdHHZKmwEUZVqYODVuLfHt20Gc8JcgHvakr4UkmG4lA==" saltValue="IJfthmd1y//lbdnLEgsZ2A==" spinCount="100000" sheet="1" objects="1" scenarios="1"/>
  <phoneticPr fontId="3" type="noConversion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Justering</vt:lpstr>
      <vt:lpstr>Periodisering</vt:lpstr>
      <vt:lpstr>Lønnsberegning</vt:lpstr>
      <vt:lpstr>Periodiserings_heading</vt:lpstr>
      <vt:lpstr>Periodiserings_koder</vt:lpstr>
      <vt:lpstr>Periodiserings_tabell</vt:lpstr>
      <vt:lpstr>Periodisering!Utskriftsområde</vt:lpstr>
      <vt:lpstr>Justering!Utskriftstitler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Langeland</dc:creator>
  <cp:lastModifiedBy>Tine Kjenslie</cp:lastModifiedBy>
  <cp:lastPrinted>2010-09-01T09:35:40Z</cp:lastPrinted>
  <dcterms:created xsi:type="dcterms:W3CDTF">1997-06-06T08:30:24Z</dcterms:created>
  <dcterms:modified xsi:type="dcterms:W3CDTF">2017-02-10T13:08:51Z</dcterms:modified>
</cp:coreProperties>
</file>